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19418" windowHeight="11018"/>
  </bookViews>
  <sheets>
    <sheet name="Калькулятор" sheetId="1" r:id="rId1"/>
    <sheet name="Лист2" sheetId="2" state="hidden" r:id="rId2"/>
    <sheet name="Лист3" sheetId="3" state="hidden" r:id="rId3"/>
    <sheet name="Лист4" sheetId="4" state="hidden" r:id="rId4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8" i="1" l="1"/>
  <c r="F48" i="1"/>
  <c r="G47" i="1"/>
  <c r="F47" i="1"/>
  <c r="G46" i="1"/>
  <c r="F46" i="1"/>
  <c r="G45" i="1"/>
  <c r="F45" i="1"/>
  <c r="F49" i="1" l="1"/>
  <c r="G49" i="1"/>
  <c r="F39" i="1"/>
  <c r="G39" i="1"/>
  <c r="F37" i="1"/>
  <c r="G37" i="1"/>
  <c r="F35" i="1"/>
  <c r="G35" i="1"/>
  <c r="F36" i="1"/>
  <c r="G36" i="1"/>
  <c r="G10" i="1" l="1"/>
  <c r="G11" i="1"/>
  <c r="G12" i="1"/>
  <c r="G9" i="1"/>
  <c r="G17" i="1"/>
  <c r="G23" i="1"/>
  <c r="G25" i="1"/>
  <c r="G26" i="1"/>
  <c r="G24" i="1"/>
  <c r="G33" i="1"/>
  <c r="F25" i="1"/>
  <c r="F26" i="1"/>
  <c r="G38" i="1" l="1"/>
  <c r="G40" i="1"/>
  <c r="F40" i="1"/>
  <c r="F38" i="1"/>
  <c r="F24" i="1" l="1"/>
  <c r="G34" i="1"/>
  <c r="F23" i="1"/>
  <c r="F12" i="1"/>
  <c r="F44" i="4"/>
  <c r="F49" i="4"/>
  <c r="F37" i="4" l="1"/>
  <c r="F34" i="1" l="1"/>
  <c r="F43" i="4"/>
  <c r="F42" i="4"/>
  <c r="F48" i="4"/>
  <c r="F47" i="4"/>
  <c r="F46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8" i="4"/>
  <c r="F39" i="4"/>
  <c r="F40" i="4"/>
  <c r="F41" i="4"/>
  <c r="F5" i="4"/>
  <c r="E30" i="3"/>
  <c r="F50" i="4" l="1"/>
  <c r="F32" i="1"/>
  <c r="F33" i="1"/>
  <c r="F31" i="1"/>
  <c r="F41" i="1" s="1"/>
  <c r="G32" i="1"/>
  <c r="G31" i="1"/>
  <c r="F27" i="1"/>
  <c r="F17" i="1"/>
  <c r="F18" i="1"/>
  <c r="G18" i="1"/>
  <c r="F10" i="1"/>
  <c r="F11" i="1"/>
  <c r="F9" i="1"/>
  <c r="F52" i="1" l="1"/>
  <c r="F13" i="1"/>
  <c r="G41" i="1"/>
  <c r="G13" i="1"/>
  <c r="G27" i="1"/>
  <c r="G19" i="1"/>
  <c r="F19" i="1"/>
  <c r="F54" i="1" l="1"/>
  <c r="F51" i="4"/>
  <c r="F52" i="4" s="1"/>
  <c r="F53" i="1" l="1"/>
</calcChain>
</file>

<file path=xl/sharedStrings.xml><?xml version="1.0" encoding="utf-8"?>
<sst xmlns="http://schemas.openxmlformats.org/spreadsheetml/2006/main" count="241" uniqueCount="199">
  <si>
    <t>Мини-брускетта с пряной сельдью и красным луком</t>
  </si>
  <si>
    <t>Канапе с сыром Манчестер и виноградом</t>
  </si>
  <si>
    <t>Наименование</t>
  </si>
  <si>
    <t>Дата</t>
  </si>
  <si>
    <t>итого</t>
  </si>
  <si>
    <t>Кол-во</t>
  </si>
  <si>
    <t>выход в гр.</t>
  </si>
  <si>
    <t>Меню и составляющие</t>
  </si>
  <si>
    <t>Включает в себя</t>
  </si>
  <si>
    <t>хлеб</t>
  </si>
  <si>
    <t>веточка красного лука</t>
  </si>
  <si>
    <t>веточка укропа</t>
  </si>
  <si>
    <t>цена ингридиентов</t>
  </si>
  <si>
    <t>Цена</t>
  </si>
  <si>
    <t>вес</t>
  </si>
  <si>
    <t>кусочек прянной сельди  2 шт.</t>
  </si>
  <si>
    <t>черри</t>
  </si>
  <si>
    <t>моцарелла</t>
  </si>
  <si>
    <t>соус песто</t>
  </si>
  <si>
    <t>моцарелой мини</t>
  </si>
  <si>
    <t>канапе с сыром манчестер</t>
  </si>
  <si>
    <t>сыр</t>
  </si>
  <si>
    <t>виноград</t>
  </si>
  <si>
    <t>канапе с лососем</t>
  </si>
  <si>
    <t xml:space="preserve">лосось </t>
  </si>
  <si>
    <t>масло слиивочное</t>
  </si>
  <si>
    <t>долька лимона</t>
  </si>
  <si>
    <t>рулет по русски с крабовыми палочками</t>
  </si>
  <si>
    <t>лаваш</t>
  </si>
  <si>
    <t>крабовые палочки</t>
  </si>
  <si>
    <t>мягкий  творожный сыр</t>
  </si>
  <si>
    <t>укроп</t>
  </si>
  <si>
    <t>тарталетка с оливье</t>
  </si>
  <si>
    <t>тарталетка</t>
  </si>
  <si>
    <t>192 штуки в коробке</t>
  </si>
  <si>
    <t>заказ на 100 шт</t>
  </si>
  <si>
    <t>оливье</t>
  </si>
  <si>
    <t>2 столовые ложки</t>
  </si>
  <si>
    <t>укроп веточка</t>
  </si>
  <si>
    <t>тарталетка цезарь</t>
  </si>
  <si>
    <t>салат цезарь</t>
  </si>
  <si>
    <t>450 грамм упаковка, нам нужно 5 штук</t>
  </si>
  <si>
    <t>куринные шашлыки</t>
  </si>
  <si>
    <t>шашлык</t>
  </si>
  <si>
    <t>шпажка</t>
  </si>
  <si>
    <t>фруктовая шпажка</t>
  </si>
  <si>
    <t>ананас</t>
  </si>
  <si>
    <t>киви</t>
  </si>
  <si>
    <t>клубника</t>
  </si>
  <si>
    <t>блинчики</t>
  </si>
  <si>
    <t>Вкуссвил</t>
  </si>
  <si>
    <t>цена по заказу</t>
  </si>
  <si>
    <t>маржа</t>
  </si>
  <si>
    <t>повар</t>
  </si>
  <si>
    <t>официанты</t>
  </si>
  <si>
    <t>Закупка ингридиентов</t>
  </si>
  <si>
    <t>Цезарь средняя порция</t>
  </si>
  <si>
    <t>Блинчики мини-с мясом</t>
  </si>
  <si>
    <t>Блинчики жульен грибной</t>
  </si>
  <si>
    <t>Блинчики с курицей</t>
  </si>
  <si>
    <t>.ссылка на товар</t>
  </si>
  <si>
    <t>https://vkusvill.ru/goods/blinchiki-mini-s-myasom-400-g-71324.html</t>
  </si>
  <si>
    <t>https://vkusvill.ru/goods/blinchiki-s-zhyulenom-zamorozhennye-65329.html</t>
  </si>
  <si>
    <t xml:space="preserve">кол-во </t>
  </si>
  <si>
    <t>https://vkusvill.ru/goods/bliny-s-kuritsey-v-slivochnom-souse-560-g-68069.html</t>
  </si>
  <si>
    <t>https://vkusvill.ru/goods/salat-olive-s-kolbasoy-600-g-40564.html</t>
  </si>
  <si>
    <t>https://vkusvill.ru/goods/salat-tsezar-s-kuritsey-450-g-58174.html</t>
  </si>
  <si>
    <t>Тарталетка</t>
  </si>
  <si>
    <t>Зелень - Укроп</t>
  </si>
  <si>
    <t>https://www.ozon.ru/product/tartaletki-dlya-ikry-zakusok-i-desertov-vafelnye-tartaletki-192-sht-214380533/?sh=uvwLsnVw0Q&amp;utm_medium=organic&amp;utm_referrer=https%3A%2F%2Fyandex.ru%2Fproducts%2Fsearch%3Ftext%3D%25D1%2582%25D0%25B0%25D1%2580%25D1%2582%25D0%25B0%25D0%25BB%25D0%25B5%25D1%2582%25D0%25BA%25D0%25B0&amp;utm_source=yandex_serp_products</t>
  </si>
  <si>
    <t>https://vkusvill.ru/goods/syr-manchester-29905.html</t>
  </si>
  <si>
    <t>Сыр Манчестер</t>
  </si>
  <si>
    <t>Интернет ресурсы</t>
  </si>
  <si>
    <t>Клубника</t>
  </si>
  <si>
    <t>https://myspar.ru/catalog/yagody/klubnika-250g/</t>
  </si>
  <si>
    <t>Ананас</t>
  </si>
  <si>
    <t>https://myspar.ru/catalog/frukty/ananas-medovyy/</t>
  </si>
  <si>
    <t>Киви</t>
  </si>
  <si>
    <t>https://myspar.ru/catalog/yagody/kivi-artfruit-rte-3sht/</t>
  </si>
  <si>
    <t>Виноград</t>
  </si>
  <si>
    <t>1 кг</t>
  </si>
  <si>
    <t>https://myspar.ru/catalog/frukty/vinograd-red-glob/</t>
  </si>
  <si>
    <t>лаваш тонкий</t>
  </si>
  <si>
    <t>https://myspar.ru/catalog/lepeshki-lavash-syr-dlya-grilya/lavash-armyanskiy-2sht-300g/</t>
  </si>
  <si>
    <t>крабовые палочки Vici</t>
  </si>
  <si>
    <t>творожный сыр</t>
  </si>
  <si>
    <t>https://myspar.ru/catalog/lumakoni/syr-tvorozhnyy-violetta-slivochnyy-140g/</t>
  </si>
  <si>
    <t>лимон</t>
  </si>
  <si>
    <t>1  кг</t>
  </si>
  <si>
    <t>https://myspar.ru/catalog/frukty/limony/</t>
  </si>
  <si>
    <t>красный лук</t>
  </si>
  <si>
    <t>200 грамм</t>
  </si>
  <si>
    <t>https://myspar.ru/catalog/ovoshchi/luk-repchatyy-krasnyy/</t>
  </si>
  <si>
    <t>https://myspar.ru/catalog/izdeliya-iz-ryby-i-moreproduktov/seld-file-kusochki-matias-original-260g-st-b/</t>
  </si>
  <si>
    <t>Селедка Матиас 260 грамм</t>
  </si>
  <si>
    <t>Хлеб Бородинский</t>
  </si>
  <si>
    <t>https://vkusvill.ru/goods/khleb-borodinskiy-675.html</t>
  </si>
  <si>
    <t>Соус Песто</t>
  </si>
  <si>
    <t>https://myspar.ru/catalog/sousy-ketchupy/sous-pesto-250g/</t>
  </si>
  <si>
    <t>Пятерочка</t>
  </si>
  <si>
    <t>Черри в стакане</t>
  </si>
  <si>
    <t>магазин Пятерочка</t>
  </si>
  <si>
    <t>https://myspar.ru/catalog/khleb-bagety-tandyr/baget-frantsuzskiy-230g/</t>
  </si>
  <si>
    <t>Ашан</t>
  </si>
  <si>
    <t>https://www.auchan.ru/product/semga-s-s-f-k-bb-150g/</t>
  </si>
  <si>
    <t>Слабосоленная Сёмга</t>
  </si>
  <si>
    <t>Масло сливочное Экомилк</t>
  </si>
  <si>
    <t>https://myspar.ru/catalog/maslo-margarin/maslo-slivochnoe-ekomilk-82-5-180g/</t>
  </si>
  <si>
    <t>Шпажки для канапе</t>
  </si>
  <si>
    <t>https://market.yandex.ru/product--piki-dlia-kanape-dereviannye-krasnyi-shar-12-sm-100-sht-shpazhki-dlia-kanape-dereviannye-palochki-dlia-kanape-shpazhki-dereviannye-odnorazovye-shpazhki-cgpro/1769230094?cpc=EPT0XhrJD1f-L7dYl3J8pduL6Kf0h5OqlDvTtweCsk5dCL702ggq3QYHDs4uQNAbKn40b4oAY5Kv3TrqcztmBw4jYGvPuNo3SQARut6T-PZYP1zuaa0M46FBJ0PSHrtWLrFuRNeR5zOJY9f5hclPrtJyH6wQw2Eo6LUwKCDPLd7T3kaklKoy8cAWlSEzFuyUWwImmc4-H9k%2C&amp;sku=101814604123&amp;offerid=JQljb9XGHgZswfIJ22NOqQ&amp;cpa=1</t>
  </si>
  <si>
    <t>шпажки для шашлыков</t>
  </si>
  <si>
    <t>https://market.yandex.ru/offer/Z29Du_Px0fadsgeLvHb5hg?cpc=x5WaxfgLYBrSvMGQlhFnM8AxUju79txD3PQK8VBMe-wYT5mQ8-kY9prEUKQhFdQA9nnEtK6JTh_XmBdoRs8pd0lrbh1HFEMOD6u0NtezoF00eU6SgCnfFKNY2vyhuHzn7zSugpufZbZc3Id6m0BfdPkCxM93rReHD2JjJkai7J0Cr_LJgpZ-9wgNi_rWuEHMfLY-3CwxScg%2C&amp;hid=1564518&amp;hyperid=1751321031&amp;lr=213&amp;modelid=1751321031&amp;nid=18071693&amp;show-uid=16848693119160018298900002&amp;businessId=6484767</t>
  </si>
  <si>
    <t>https://www.auchan.ru/product/mdd-act-st-250ml-50sht-salatov/</t>
  </si>
  <si>
    <t>в упаковке 50 штук)</t>
  </si>
  <si>
    <t>дополнительные расходы: изменение стоимости в магазине</t>
  </si>
  <si>
    <t>Итого по закупкам</t>
  </si>
  <si>
    <t>канапе с бужениной</t>
  </si>
  <si>
    <t>буженина в нарезке</t>
  </si>
  <si>
    <t>корнишон</t>
  </si>
  <si>
    <t>оливка</t>
  </si>
  <si>
    <t>800 грамм</t>
  </si>
  <si>
    <t>https://www.auchan.ru/product/kdbuzhenina_zpech_vu_ves/</t>
  </si>
  <si>
    <t>Буженина</t>
  </si>
  <si>
    <t>https://www.auchan.ru/product/olivki-bondyuel-300g/</t>
  </si>
  <si>
    <t>оливки без косточек</t>
  </si>
  <si>
    <t>https://www.auchan.ru/product/kornishony-bonduelle-marinovannye-3-6-sm-540-g/</t>
  </si>
  <si>
    <t>корнишоны</t>
  </si>
  <si>
    <t>Итого по меню</t>
  </si>
  <si>
    <t>Доход чистыми</t>
  </si>
  <si>
    <t>ориентировочно</t>
  </si>
  <si>
    <t>Хачапури</t>
  </si>
  <si>
    <t>Предварительный итог</t>
  </si>
  <si>
    <t>брускета с салями</t>
  </si>
  <si>
    <t>салями Черкизово в нарезке</t>
  </si>
  <si>
    <t>Нарезка Салями Черкизово</t>
  </si>
  <si>
    <t>клининг</t>
  </si>
  <si>
    <t>https://eda.yandex.ru/moscow/r/xachapuri_pjslf?shippingType=delivery&amp;utm_campaign=75651219.%5BEDA%5DDT_UA-goal_RU-MOS-MOW_rst-Generator1_search_NU.460&amp;utm_content=12327709069&amp;utm_medium=cpc&amp;utm_source=yasearch&amp;utm_term=%7CХачапури%7Cpid%7C40031840623%7Caid%7C12327709069%7Ctype1%7Cdesktop%7Cnone%7Csearch&amp;yclid=17687987417430884351</t>
  </si>
  <si>
    <t>одноразовые крафтпосуда</t>
  </si>
  <si>
    <t>на рынке за наличные купит Лариса</t>
  </si>
  <si>
    <t>Багет французский с хрустящей корочкой</t>
  </si>
  <si>
    <t>https://online.globus.ru/search/?q=%D1%81%D0%B5%D0%BB%D0%B5%D0%B4%D0%BA%D0%B0&amp;token=03AL8dmw9zsvK-bCG2AECnqOxi23XA_w8pQr7GA_ZFLr0nR5_WT2pEFRsMQVY6wMWTVrvuV1X6FvyfsrBVKDoJq0PzhniJo71LftoID6HMjmBTmBPzfAMQrLEDBQDc8zXcIua_PR-U31LHhbNVVL1lgIuVZ8Ice4us982b6yTqQ57awggPztGAz_9QI-Qkin8amHLzy24TDUrxlJpqCA6OEb_ENqfB5x7uIEiMxQYPxc6vpraEAZEa3xXtJ6laZvDLaHJAACB5pW8FrEmXY7enXeRRrQ62I_JBHQM0pRQsbCQNZPlLEg205WHlBczjOUGvy_7-udgVERIOL1YTc-igcNREwJw0xtEVFjM_zGQjN0egEkSktc4Gni9o2MvlaoNVqUVpujU3yfSkpNTOIc2ihVth7XGMuRApZYtf2nGsMNTq9UGQSJQmvVGeh0wnolOAlQJHbGOZ-dVDjOY5bhuOakniRQjn_4X-5bnVk2sL091ymcnZR7L_gj0x-6857HKbq_LwBibxdV8KsGgYF1d8Mg5r0QaVsXuc1g&amp;backPath=%2Fsearch%2F&amp;PAGEN_1=2</t>
  </si>
  <si>
    <t>https://online.globus.ru/catalog/sobstvennoe-proizvodstvo/kulinariya/salaty-i-zakuski/</t>
  </si>
  <si>
    <t xml:space="preserve">https://www.auchan.ru/product/file-seldi-v-pryanoy-zalivke-vici-domashnyaya-kusochki-150-g/ </t>
  </si>
  <si>
    <t>900 грамм</t>
  </si>
  <si>
    <t xml:space="preserve">куринная грудка </t>
  </si>
  <si>
    <t>огурец свежий</t>
  </si>
  <si>
    <t>https://www.auchan.ru/product/ogurcy_korotkoplodn_ves/</t>
  </si>
  <si>
    <t>https://online.metro-cc.ru/products/vici-rezanye-1-kg?utm_source=yandex&amp;utm_medium=cpc&amp;utm_content=cid_65708482%7Cad_13869334888%7Cadgr_5169421356%7Cph_44153461146%7Cdev_desktop%7Cmatch_%7Cmatch_kwd_%7Cdrf_no%7Cst_search%7Cs_none%7Cp_1%7Cpt_premium%7Cregn_%D0%9C%D0%BE%D1%81%D0%BA%D0%B2%D0%B0%7Cregid_213%7Cre_44153461146%7Cadt_n_%7Cadt_44153461146&amp;utm_term=%D0%BC%D0%B5%D1%82%D1%80%D0%BE&amp;utm_campaign=mix_ecomm_brand_opv_moscow_yandex_search</t>
  </si>
  <si>
    <t>Артикул: 51118</t>
  </si>
  <si>
    <t>Моцарелла</t>
  </si>
  <si>
    <t>Сыр Galbani Моцарелла Maxi рассольный 45%, 250г купить с доставкой на дом, цены в интернет-магазине (metro-cc.ru)</t>
  </si>
  <si>
    <t>Оливье без заправки</t>
  </si>
  <si>
    <t>Майонез большая упаковка</t>
  </si>
  <si>
    <t>https://online.globus.ru/products/mayonez-klassicheskiy-moskovskiy-provansal-67-900-ml/</t>
  </si>
  <si>
    <t>Вкусвилл + Глобус</t>
  </si>
  <si>
    <t>SPAR + Глобус + Метро</t>
  </si>
  <si>
    <t>Бородинский хлеб с пряной сельдью и красным луком</t>
  </si>
  <si>
    <t>Багет с салями, оливкой и помидоркой черри</t>
  </si>
  <si>
    <t>Обслуживание</t>
  </si>
  <si>
    <t>Вес</t>
  </si>
  <si>
    <t>Фуршетное меню клуба Вокруг Света</t>
  </si>
  <si>
    <t>Количество гостей</t>
  </si>
  <si>
    <t>Количество порций</t>
  </si>
  <si>
    <t>МИНИ-БУТЕРБРОДЫ</t>
  </si>
  <si>
    <t>Фото</t>
  </si>
  <si>
    <t>Итого</t>
  </si>
  <si>
    <t>Грамм/
порция</t>
  </si>
  <si>
    <t>Багет «Капрезе»: моцарелла и помидорки черри с соусом Песто</t>
  </si>
  <si>
    <t>КАНАПЕ</t>
  </si>
  <si>
    <t>Багет с бужениной и корнишоном</t>
  </si>
  <si>
    <t>Канапе с сезонными фруктами</t>
  </si>
  <si>
    <t>САЛАТЫ И РОЛЛЫ</t>
  </si>
  <si>
    <t>Ролл с крабовыми палочками, огурцом, мягким сыром и укропом (рулетики из тонкого лаваша)</t>
  </si>
  <si>
    <t>Ролл со слабосоленым лососем, мягким сыром и укропом (рулетики из тонкого лаваша)</t>
  </si>
  <si>
    <t>Тарталетка с салатом оливье</t>
  </si>
  <si>
    <t xml:space="preserve">Таратлетка с салатом  Цезарь </t>
  </si>
  <si>
    <t>ГОРЯЧЕЕ</t>
  </si>
  <si>
    <t>Мини-шашлычки куриные на шпажке. Порция – 2 шпажки.</t>
  </si>
  <si>
    <t>Мини-блинчики фаршированные мясом с жареным лучком. Порция – 10 штук.</t>
  </si>
  <si>
    <t>Жульен в блинчике с шампиньонами, курицей и сыром. Порция – 4 штуки, разрезается напополам.</t>
  </si>
  <si>
    <t>Курица в соусе «Бешамель» в блинчике.  Порция – 7 штук, разрезается на роллы.</t>
  </si>
  <si>
    <t>Беби-картофель запеченый. 
Порция – 2 шпажки.</t>
  </si>
  <si>
    <t>Хачапури Имертинский большой. 
Порция –  8 кусков.</t>
  </si>
  <si>
    <t>Пицца Римская Барбекю на пшеничном хлебе, разрезается на 3 куска</t>
  </si>
  <si>
    <t>Пицца 4 сыра на черной основе - разрезается на 3 части</t>
  </si>
  <si>
    <t>*Пицца в ассортименте: Пеперонни, Курочка халапенью, 4 сыра, Барбекю и др. По согласованию</t>
  </si>
  <si>
    <t>Дополнительно оплачивается одноразовая посуда и гигиенические принадлежности, по согласованию с заказчиком(крафт, пластик, премиум).</t>
  </si>
  <si>
    <t>НАПИТКИ</t>
  </si>
  <si>
    <t>Сок в ассортименте</t>
  </si>
  <si>
    <t>Вода газированная</t>
  </si>
  <si>
    <t>Вода без газа</t>
  </si>
  <si>
    <t>Газированные напитки</t>
  </si>
  <si>
    <t>Люля-кебаб из говядины со свининой на шпажке.   Порция – 2 шпажки.</t>
  </si>
  <si>
    <t>Мини - шашлычки из лосося.  Порция – 2 шпажки.</t>
  </si>
  <si>
    <t>Цена/
10 штук</t>
  </si>
  <si>
    <t>Цена /
10 штук</t>
  </si>
  <si>
    <t>Цена /
Порция</t>
  </si>
  <si>
    <t>Цена /
1 штука</t>
  </si>
  <si>
    <t>*Сахар, молоко, лимон +  1000 руб к заказу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</si>
</sst>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#,##0\ &quot;₽&quot;"/>
  </numFmts>
  <fonts count="1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Verdana"/>
      <family val="2"/>
      <charset val="204"/>
    </font>
    <font>
      <i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1"/>
      <color theme="5" tint="-0.249977111117893"/>
      <name val="Verdana"/>
      <family val="2"/>
      <charset val="204"/>
    </font>
    <font>
      <b/>
      <i/>
      <sz val="11"/>
      <color theme="5" tint="-0.249977111117893"/>
      <name val="Calibri"/>
      <family val="2"/>
      <charset val="204"/>
      <scheme val="minor"/>
    </font>
    <font>
      <b/>
      <sz val="12"/>
      <color theme="0"/>
      <name val="Calibri (Body)"/>
    </font>
    <font>
      <b/>
      <sz val="11"/>
      <color theme="0"/>
      <name val="Calibri"/>
      <family val="2"/>
      <charset val="204"/>
      <scheme val="minor"/>
    </font>
    <font>
      <b/>
      <sz val="10"/>
      <color theme="4" tint="-0.249977111117893"/>
      <name val="Calibri"/>
      <family val="2"/>
      <charset val="204"/>
      <scheme val="minor"/>
    </font>
    <font>
      <b/>
      <sz val="11"/>
      <color theme="4" tint="-0.249977111117893"/>
      <name val="Calibri"/>
      <family val="2"/>
      <charset val="204"/>
      <scheme val="minor"/>
    </font>
    <font>
      <b/>
      <sz val="11"/>
      <color theme="4" tint="-0.249977111117893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b/>
      <sz val="14"/>
      <color theme="5" tint="-0.249977111117893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80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1" fillId="2" borderId="1" xfId="0" applyFont="1" applyFill="1" applyBorder="1"/>
    <xf numFmtId="44" fontId="0" fillId="0" borderId="1" xfId="0" applyNumberFormat="1" applyBorder="1"/>
    <xf numFmtId="0" fontId="0" fillId="0" borderId="1" xfId="0" applyBorder="1" applyAlignment="1">
      <alignment vertical="center" wrapText="1"/>
    </xf>
    <xf numFmtId="0" fontId="1" fillId="0" borderId="0" xfId="0" applyFont="1"/>
    <xf numFmtId="0" fontId="0" fillId="4" borderId="1" xfId="0" applyFill="1" applyBorder="1"/>
    <xf numFmtId="0" fontId="6" fillId="0" borderId="1" xfId="2" applyBorder="1"/>
    <xf numFmtId="0" fontId="0" fillId="2" borderId="1" xfId="0" applyFill="1" applyBorder="1"/>
    <xf numFmtId="0" fontId="0" fillId="5" borderId="1" xfId="0" applyFill="1" applyBorder="1"/>
    <xf numFmtId="0" fontId="6" fillId="0" borderId="0" xfId="2"/>
    <xf numFmtId="0" fontId="0" fillId="0" borderId="0" xfId="0" applyAlignment="1">
      <alignment vertical="center"/>
    </xf>
    <xf numFmtId="42" fontId="0" fillId="0" borderId="4" xfId="1" applyNumberFormat="1" applyFont="1" applyBorder="1" applyAlignment="1">
      <alignment horizontal="center" vertical="center"/>
    </xf>
    <xf numFmtId="0" fontId="0" fillId="0" borderId="4" xfId="1" applyNumberFormat="1" applyFont="1" applyBorder="1" applyAlignment="1">
      <alignment horizontal="center" vertical="center"/>
    </xf>
    <xf numFmtId="4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2" fontId="0" fillId="3" borderId="4" xfId="1" applyNumberFormat="1" applyFont="1" applyFill="1" applyBorder="1" applyAlignment="1">
      <alignment horizontal="center" vertical="center"/>
    </xf>
    <xf numFmtId="0" fontId="0" fillId="3" borderId="4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vertical="center" wrapText="1"/>
    </xf>
    <xf numFmtId="42" fontId="0" fillId="0" borderId="6" xfId="1" applyNumberFormat="1" applyFont="1" applyBorder="1" applyAlignment="1">
      <alignment horizontal="center" vertical="center"/>
    </xf>
    <xf numFmtId="0" fontId="0" fillId="0" borderId="6" xfId="1" applyNumberFormat="1" applyFont="1" applyBorder="1" applyAlignment="1">
      <alignment horizontal="center" vertical="center"/>
    </xf>
    <xf numFmtId="42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1" fillId="6" borderId="0" xfId="0" applyFont="1" applyFill="1" applyAlignment="1">
      <alignment horizontal="center" vertical="center" wrapText="1"/>
    </xf>
    <xf numFmtId="42" fontId="12" fillId="6" borderId="1" xfId="0" applyNumberFormat="1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42" fontId="14" fillId="0" borderId="0" xfId="0" applyNumberFormat="1" applyFont="1" applyAlignment="1">
      <alignment horizontal="center" vertical="center"/>
    </xf>
    <xf numFmtId="44" fontId="14" fillId="0" borderId="0" xfId="0" applyNumberFormat="1" applyFont="1" applyAlignment="1">
      <alignment horizontal="center" vertical="center"/>
    </xf>
    <xf numFmtId="9" fontId="14" fillId="0" borderId="0" xfId="1" applyNumberFormat="1" applyFont="1" applyBorder="1" applyAlignment="1">
      <alignment horizontal="center" vertical="center"/>
    </xf>
    <xf numFmtId="44" fontId="14" fillId="0" borderId="0" xfId="1" applyFont="1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42" fontId="0" fillId="0" borderId="1" xfId="1" applyNumberFormat="1" applyFont="1" applyBorder="1" applyAlignment="1">
      <alignment horizontal="center" vertical="center"/>
    </xf>
    <xf numFmtId="0" fontId="0" fillId="0" borderId="1" xfId="1" applyNumberFormat="1" applyFont="1" applyBorder="1" applyAlignment="1">
      <alignment horizontal="center" vertical="center"/>
    </xf>
    <xf numFmtId="164" fontId="15" fillId="8" borderId="0" xfId="0" applyNumberFormat="1" applyFont="1" applyFill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/>
    <xf numFmtId="0" fontId="16" fillId="0" borderId="11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0" fillId="0" borderId="0" xfId="0" applyFill="1"/>
    <xf numFmtId="42" fontId="13" fillId="0" borderId="12" xfId="1" applyNumberFormat="1" applyFont="1" applyFill="1" applyBorder="1" applyAlignment="1">
      <alignment horizontal="right" vertical="center"/>
    </xf>
    <xf numFmtId="42" fontId="13" fillId="0" borderId="13" xfId="1" applyNumberFormat="1" applyFont="1" applyFill="1" applyBorder="1" applyAlignment="1">
      <alignment horizontal="right" vertical="center"/>
    </xf>
    <xf numFmtId="42" fontId="12" fillId="0" borderId="13" xfId="0" applyNumberFormat="1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42" fontId="13" fillId="0" borderId="7" xfId="1" applyNumberFormat="1" applyFont="1" applyFill="1" applyBorder="1" applyAlignment="1">
      <alignment horizontal="right" vertical="center"/>
    </xf>
    <xf numFmtId="42" fontId="13" fillId="0" borderId="0" xfId="1" applyNumberFormat="1" applyFont="1" applyFill="1" applyBorder="1" applyAlignment="1">
      <alignment horizontal="right" vertical="center"/>
    </xf>
    <xf numFmtId="42" fontId="12" fillId="0" borderId="0" xfId="0" applyNumberFormat="1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42" fontId="16" fillId="0" borderId="4" xfId="1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/>
    <xf numFmtId="0" fontId="15" fillId="8" borderId="0" xfId="0" applyFont="1" applyFill="1" applyAlignment="1">
      <alignment horizontal="right"/>
    </xf>
    <xf numFmtId="44" fontId="14" fillId="0" borderId="0" xfId="1" applyFont="1" applyBorder="1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9" fillId="7" borderId="7" xfId="0" applyFont="1" applyFill="1" applyBorder="1" applyAlignment="1">
      <alignment horizontal="center" vertical="center" wrapText="1"/>
    </xf>
    <xf numFmtId="0" fontId="10" fillId="7" borderId="0" xfId="0" applyFont="1" applyFill="1" applyAlignment="1">
      <alignment horizontal="center" vertical="center" wrapText="1"/>
    </xf>
    <xf numFmtId="0" fontId="10" fillId="7" borderId="8" xfId="0" applyFont="1" applyFill="1" applyBorder="1" applyAlignment="1">
      <alignment horizontal="center" vertical="center" wrapText="1"/>
    </xf>
    <xf numFmtId="42" fontId="13" fillId="6" borderId="9" xfId="1" applyNumberFormat="1" applyFont="1" applyFill="1" applyBorder="1" applyAlignment="1">
      <alignment horizontal="right" vertical="center"/>
    </xf>
    <xf numFmtId="42" fontId="13" fillId="6" borderId="10" xfId="1" applyNumberFormat="1" applyFont="1" applyFill="1" applyBorder="1" applyAlignment="1">
      <alignment horizontal="right" vertical="center"/>
    </xf>
    <xf numFmtId="42" fontId="13" fillId="6" borderId="11" xfId="1" applyNumberFormat="1" applyFont="1" applyFill="1" applyBorder="1" applyAlignment="1">
      <alignment horizontal="right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8" fillId="0" borderId="0" xfId="0" applyFont="1" applyAlignment="1">
      <alignment horizontal="right" vertical="center" wrapText="1"/>
    </xf>
    <xf numFmtId="0" fontId="8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/>
    </xf>
  </cellXfs>
  <cellStyles count="3">
    <cellStyle name="Гиперссылка" xfId="2" builtinId="8"/>
    <cellStyle name="Денежный" xfId="1" builtinId="4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4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119064</xdr:colOff>
      <xdr:row>44</xdr:row>
      <xdr:rowOff>20705</xdr:rowOff>
    </xdr:from>
    <xdr:to>
      <xdr:col>1</xdr:col>
      <xdr:colOff>841228</xdr:colOff>
      <xdr:row>44</xdr:row>
      <xdr:rowOff>691114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732" y="19474482"/>
          <a:ext cx="722164" cy="670409"/>
        </a:xfrm>
        <a:prstGeom prst="rect">
          <a:avLst/>
        </a:prstGeom>
      </xdr:spPr>
    </xdr:pic>
    <xdr:clientData/>
  </xdr:twoCellAnchor>
  <xdr:twoCellAnchor editAs="oneCell">
    <xdr:from>
      <xdr:col>1</xdr:col>
      <xdr:colOff>12768</xdr:colOff>
      <xdr:row>8</xdr:row>
      <xdr:rowOff>37340</xdr:rowOff>
    </xdr:from>
    <xdr:to>
      <xdr:col>2</xdr:col>
      <xdr:colOff>2739</xdr:colOff>
      <xdr:row>9</xdr:row>
      <xdr:rowOff>2381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368" y="1967740"/>
          <a:ext cx="952500" cy="635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118533</xdr:colOff>
      <xdr:row>0</xdr:row>
      <xdr:rowOff>76200</xdr:rowOff>
    </xdr:from>
    <xdr:to>
      <xdr:col>6</xdr:col>
      <xdr:colOff>731966</xdr:colOff>
      <xdr:row>5</xdr:row>
      <xdr:rowOff>1249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5C79715-AA51-5481-EE8D-6249F98B6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73800" y="76200"/>
          <a:ext cx="2137775" cy="847916"/>
        </a:xfrm>
        <a:prstGeom prst="rect">
          <a:avLst/>
        </a:prstGeom>
      </xdr:spPr>
    </xdr:pic>
    <xdr:clientData/>
  </xdr:twoCellAnchor>
  <xdr:twoCellAnchor editAs="oneCell">
    <xdr:from>
      <xdr:col>1</xdr:col>
      <xdr:colOff>20595</xdr:colOff>
      <xdr:row>9</xdr:row>
      <xdr:rowOff>29900</xdr:rowOff>
    </xdr:from>
    <xdr:to>
      <xdr:col>2</xdr:col>
      <xdr:colOff>5935</xdr:colOff>
      <xdr:row>9</xdr:row>
      <xdr:rowOff>659766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83720732-CFBA-986D-4513-679B3D639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7195" y="2608000"/>
          <a:ext cx="979529" cy="629866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10</xdr:row>
      <xdr:rowOff>21167</xdr:rowOff>
    </xdr:from>
    <xdr:to>
      <xdr:col>2</xdr:col>
      <xdr:colOff>2670</xdr:colOff>
      <xdr:row>10</xdr:row>
      <xdr:rowOff>663222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774E5133-BFF6-6C7B-02C9-03681BF63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4944" y="3287889"/>
          <a:ext cx="963083" cy="642055"/>
        </a:xfrm>
        <a:prstGeom prst="rect">
          <a:avLst/>
        </a:prstGeom>
      </xdr:spPr>
    </xdr:pic>
    <xdr:clientData/>
  </xdr:twoCellAnchor>
  <xdr:twoCellAnchor editAs="oneCell">
    <xdr:from>
      <xdr:col>1</xdr:col>
      <xdr:colOff>10917</xdr:colOff>
      <xdr:row>11</xdr:row>
      <xdr:rowOff>10917</xdr:rowOff>
    </xdr:from>
    <xdr:to>
      <xdr:col>2</xdr:col>
      <xdr:colOff>1774</xdr:colOff>
      <xdr:row>11</xdr:row>
      <xdr:rowOff>661071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B5113011-816E-BF98-E783-D6A1F0C03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5989" y="3959198"/>
          <a:ext cx="981961" cy="650154"/>
        </a:xfrm>
        <a:prstGeom prst="rect">
          <a:avLst/>
        </a:prstGeom>
      </xdr:spPr>
    </xdr:pic>
    <xdr:clientData/>
  </xdr:twoCellAnchor>
  <xdr:twoCellAnchor editAs="oneCell">
    <xdr:from>
      <xdr:col>1</xdr:col>
      <xdr:colOff>4524</xdr:colOff>
      <xdr:row>17</xdr:row>
      <xdr:rowOff>11169</xdr:rowOff>
    </xdr:from>
    <xdr:to>
      <xdr:col>2</xdr:col>
      <xdr:colOff>837</xdr:colOff>
      <xdr:row>17</xdr:row>
      <xdr:rowOff>667733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803736E7-9C2F-F24A-9FE7-E8B7A73A3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0993" y="6334983"/>
          <a:ext cx="994170" cy="656564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22</xdr:row>
      <xdr:rowOff>12700</xdr:rowOff>
    </xdr:from>
    <xdr:to>
      <xdr:col>2</xdr:col>
      <xdr:colOff>2760</xdr:colOff>
      <xdr:row>23</xdr:row>
      <xdr:rowOff>908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8D90B7D6-DF49-1510-0C7A-5F1E37933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46124" y="8128000"/>
          <a:ext cx="987425" cy="661308"/>
        </a:xfrm>
        <a:prstGeom prst="rect">
          <a:avLst/>
        </a:prstGeom>
      </xdr:spPr>
    </xdr:pic>
    <xdr:clientData/>
  </xdr:twoCellAnchor>
  <xdr:twoCellAnchor editAs="oneCell">
    <xdr:from>
      <xdr:col>1</xdr:col>
      <xdr:colOff>9164</xdr:colOff>
      <xdr:row>23</xdr:row>
      <xdr:rowOff>9165</xdr:rowOff>
    </xdr:from>
    <xdr:to>
      <xdr:col>2</xdr:col>
      <xdr:colOff>2761</xdr:colOff>
      <xdr:row>23</xdr:row>
      <xdr:rowOff>665238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5FE7ACB7-1858-8E48-577E-6C943E3B5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45764" y="8797565"/>
          <a:ext cx="987786" cy="65607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24</xdr:row>
      <xdr:rowOff>8806</xdr:rowOff>
    </xdr:from>
    <xdr:to>
      <xdr:col>2</xdr:col>
      <xdr:colOff>3358</xdr:colOff>
      <xdr:row>24</xdr:row>
      <xdr:rowOff>663576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D6EB2980-3E87-C7D1-E43B-CED121300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46125" y="9305206"/>
          <a:ext cx="984937" cy="65477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25</xdr:row>
      <xdr:rowOff>12700</xdr:rowOff>
    </xdr:from>
    <xdr:to>
      <xdr:col>1</xdr:col>
      <xdr:colOff>917575</xdr:colOff>
      <xdr:row>25</xdr:row>
      <xdr:rowOff>669925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D8E21955-5F93-2284-4471-EAE26B0D6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46125" y="10147300"/>
          <a:ext cx="984250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15364</xdr:colOff>
      <xdr:row>30</xdr:row>
      <xdr:rowOff>10243</xdr:rowOff>
    </xdr:from>
    <xdr:to>
      <xdr:col>2</xdr:col>
      <xdr:colOff>2664</xdr:colOff>
      <xdr:row>30</xdr:row>
      <xdr:rowOff>662215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3099063C-0763-B940-C14D-3C947E0EC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53109" y="11895018"/>
          <a:ext cx="978404" cy="651972"/>
        </a:xfrm>
        <a:prstGeom prst="rect">
          <a:avLst/>
        </a:prstGeom>
      </xdr:spPr>
    </xdr:pic>
    <xdr:clientData/>
  </xdr:twoCellAnchor>
  <xdr:twoCellAnchor editAs="oneCell">
    <xdr:from>
      <xdr:col>1</xdr:col>
      <xdr:colOff>12688</xdr:colOff>
      <xdr:row>31</xdr:row>
      <xdr:rowOff>20943</xdr:rowOff>
    </xdr:from>
    <xdr:to>
      <xdr:col>2</xdr:col>
      <xdr:colOff>2726</xdr:colOff>
      <xdr:row>32</xdr:row>
      <xdr:rowOff>393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BA1A8264-71B5-EA97-3C90-99B71FE75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47439" y="12579832"/>
          <a:ext cx="981142" cy="655418"/>
        </a:xfrm>
        <a:prstGeom prst="rect">
          <a:avLst/>
        </a:prstGeom>
      </xdr:spPr>
    </xdr:pic>
    <xdr:clientData/>
  </xdr:twoCellAnchor>
  <xdr:twoCellAnchor editAs="oneCell">
    <xdr:from>
      <xdr:col>1</xdr:col>
      <xdr:colOff>9731</xdr:colOff>
      <xdr:row>32</xdr:row>
      <xdr:rowOff>9731</xdr:rowOff>
    </xdr:from>
    <xdr:to>
      <xdr:col>2</xdr:col>
      <xdr:colOff>2761</xdr:colOff>
      <xdr:row>32</xdr:row>
      <xdr:rowOff>652507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EE046B57-3074-A95A-263B-D93AA38D0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6331" y="13268531"/>
          <a:ext cx="987219" cy="642776"/>
        </a:xfrm>
        <a:prstGeom prst="rect">
          <a:avLst/>
        </a:prstGeom>
      </xdr:spPr>
    </xdr:pic>
    <xdr:clientData/>
  </xdr:twoCellAnchor>
  <xdr:twoCellAnchor editAs="oneCell">
    <xdr:from>
      <xdr:col>1</xdr:col>
      <xdr:colOff>12346</xdr:colOff>
      <xdr:row>33</xdr:row>
      <xdr:rowOff>2940</xdr:rowOff>
    </xdr:from>
    <xdr:to>
      <xdr:col>2</xdr:col>
      <xdr:colOff>2760</xdr:colOff>
      <xdr:row>33</xdr:row>
      <xdr:rowOff>654050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862593A0-7CFD-A539-108A-A65B89BF1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48946" y="13922140"/>
          <a:ext cx="984603" cy="651110"/>
        </a:xfrm>
        <a:prstGeom prst="rect">
          <a:avLst/>
        </a:prstGeom>
      </xdr:spPr>
    </xdr:pic>
    <xdr:clientData/>
  </xdr:twoCellAnchor>
  <xdr:twoCellAnchor editAs="oneCell">
    <xdr:from>
      <xdr:col>1</xdr:col>
      <xdr:colOff>10382</xdr:colOff>
      <xdr:row>37</xdr:row>
      <xdr:rowOff>3411</xdr:rowOff>
    </xdr:from>
    <xdr:to>
      <xdr:col>2</xdr:col>
      <xdr:colOff>433</xdr:colOff>
      <xdr:row>37</xdr:row>
      <xdr:rowOff>667875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B8D742F-AA5E-0839-6D26-B059766E0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47466" y="14596299"/>
          <a:ext cx="989117" cy="664464"/>
        </a:xfrm>
        <a:prstGeom prst="rect">
          <a:avLst/>
        </a:prstGeom>
      </xdr:spPr>
    </xdr:pic>
    <xdr:clientData/>
  </xdr:twoCellAnchor>
  <xdr:twoCellAnchor editAs="oneCell">
    <xdr:from>
      <xdr:col>1</xdr:col>
      <xdr:colOff>13184</xdr:colOff>
      <xdr:row>39</xdr:row>
      <xdr:rowOff>13682</xdr:rowOff>
    </xdr:from>
    <xdr:to>
      <xdr:col>1</xdr:col>
      <xdr:colOff>873718</xdr:colOff>
      <xdr:row>39</xdr:row>
      <xdr:rowOff>665942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567BC220-10D8-A9CB-34E3-4587AF6F0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51454" y="15253682"/>
          <a:ext cx="984359" cy="65226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16</xdr:row>
      <xdr:rowOff>18861</xdr:rowOff>
    </xdr:from>
    <xdr:to>
      <xdr:col>2</xdr:col>
      <xdr:colOff>1654</xdr:colOff>
      <xdr:row>16</xdr:row>
      <xdr:rowOff>669924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AA3292AB-1884-1683-C87D-4B14F8137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52475" y="5683061"/>
          <a:ext cx="986318" cy="65106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34</xdr:row>
      <xdr:rowOff>0</xdr:rowOff>
    </xdr:from>
    <xdr:to>
      <xdr:col>2</xdr:col>
      <xdr:colOff>6902</xdr:colOff>
      <xdr:row>34</xdr:row>
      <xdr:rowOff>655915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E9340979-938C-E86E-336A-F0D882BDB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414" y="14611902"/>
          <a:ext cx="924890" cy="655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35</xdr:row>
      <xdr:rowOff>0</xdr:rowOff>
    </xdr:from>
    <xdr:to>
      <xdr:col>1</xdr:col>
      <xdr:colOff>897283</xdr:colOff>
      <xdr:row>36</xdr:row>
      <xdr:rowOff>0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B685794-0D60-119A-5767-B05E5E6E2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823" r="20000" b="9406"/>
        <a:stretch/>
      </xdr:blipFill>
      <xdr:spPr bwMode="auto">
        <a:xfrm>
          <a:off x="676414" y="15288315"/>
          <a:ext cx="897282" cy="676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676412</xdr:colOff>
      <xdr:row>36</xdr:row>
      <xdr:rowOff>1</xdr:rowOff>
    </xdr:from>
    <xdr:to>
      <xdr:col>1</xdr:col>
      <xdr:colOff>917988</xdr:colOff>
      <xdr:row>36</xdr:row>
      <xdr:rowOff>690219</xdr:rowOff>
    </xdr:to>
    <xdr:pic>
      <xdr:nvPicPr>
        <xdr:cNvPr id="31" name="Рисунок 30" descr="C:\Users\Rakhmani\Documents\ribashashlichok.jpg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412" y="15964729"/>
          <a:ext cx="917989" cy="6902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20708</xdr:colOff>
      <xdr:row>38</xdr:row>
      <xdr:rowOff>28255</xdr:rowOff>
    </xdr:from>
    <xdr:to>
      <xdr:col>1</xdr:col>
      <xdr:colOff>904185</xdr:colOff>
      <xdr:row>38</xdr:row>
      <xdr:rowOff>589723</xdr:rowOff>
    </xdr:to>
    <xdr:pic>
      <xdr:nvPicPr>
        <xdr:cNvPr id="32" name="Рисунок 31" descr="https://womanadvice.ru/sites/default/files/39/lyulya_kebab_s_syrom_na_shpazhke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121" y="17394125"/>
          <a:ext cx="883477" cy="561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56943</xdr:colOff>
      <xdr:row>45</xdr:row>
      <xdr:rowOff>20705</xdr:rowOff>
    </xdr:from>
    <xdr:to>
      <xdr:col>1</xdr:col>
      <xdr:colOff>871334</xdr:colOff>
      <xdr:row>45</xdr:row>
      <xdr:rowOff>787190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611" y="20256154"/>
          <a:ext cx="814391" cy="766485"/>
        </a:xfrm>
        <a:prstGeom prst="rect">
          <a:avLst/>
        </a:prstGeom>
      </xdr:spPr>
    </xdr:pic>
    <xdr:clientData/>
  </xdr:twoCellAnchor>
  <xdr:twoCellAnchor editAs="oneCell">
    <xdr:from>
      <xdr:col>1</xdr:col>
      <xdr:colOff>88002</xdr:colOff>
      <xdr:row>46</xdr:row>
      <xdr:rowOff>57287</xdr:rowOff>
    </xdr:from>
    <xdr:to>
      <xdr:col>1</xdr:col>
      <xdr:colOff>802378</xdr:colOff>
      <xdr:row>46</xdr:row>
      <xdr:rowOff>771663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670" y="21120997"/>
          <a:ext cx="714376" cy="714376"/>
        </a:xfrm>
        <a:prstGeom prst="rect">
          <a:avLst/>
        </a:prstGeom>
      </xdr:spPr>
    </xdr:pic>
    <xdr:clientData/>
  </xdr:twoCellAnchor>
  <xdr:twoCellAnchor editAs="oneCell">
    <xdr:from>
      <xdr:col>1</xdr:col>
      <xdr:colOff>20709</xdr:colOff>
      <xdr:row>47</xdr:row>
      <xdr:rowOff>15530</xdr:rowOff>
    </xdr:from>
    <xdr:to>
      <xdr:col>1</xdr:col>
      <xdr:colOff>883683</xdr:colOff>
      <xdr:row>47</xdr:row>
      <xdr:rowOff>886465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14377" y="21855734"/>
          <a:ext cx="862974" cy="8709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28</xdr:row>
      <xdr:rowOff>123466</xdr:rowOff>
    </xdr:from>
    <xdr:to>
      <xdr:col>4</xdr:col>
      <xdr:colOff>9525</xdr:colOff>
      <xdr:row>31</xdr:row>
      <xdr:rowOff>161925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457466"/>
          <a:ext cx="914400" cy="609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447674</xdr:colOff>
      <xdr:row>2</xdr:row>
      <xdr:rowOff>142875</xdr:rowOff>
    </xdr:from>
    <xdr:to>
      <xdr:col>15</xdr:col>
      <xdr:colOff>438149</xdr:colOff>
      <xdr:row>6</xdr:row>
      <xdr:rowOff>61317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72474" y="523875"/>
          <a:ext cx="1209675" cy="680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21</xdr:row>
      <xdr:rowOff>0</xdr:rowOff>
    </xdr:from>
    <xdr:to>
      <xdr:col>7</xdr:col>
      <xdr:colOff>561976</xdr:colOff>
      <xdr:row>27</xdr:row>
      <xdr:rowOff>95250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281" t="30735" r="61200" b="36491"/>
        <a:stretch/>
      </xdr:blipFill>
      <xdr:spPr>
        <a:xfrm>
          <a:off x="3048000" y="4000500"/>
          <a:ext cx="1781176" cy="123825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</xdr:row>
      <xdr:rowOff>0</xdr:rowOff>
    </xdr:from>
    <xdr:to>
      <xdr:col>15</xdr:col>
      <xdr:colOff>1</xdr:colOff>
      <xdr:row>24</xdr:row>
      <xdr:rowOff>66675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2445" t="36316" r="61501" b="32204"/>
        <a:stretch/>
      </xdr:blipFill>
      <xdr:spPr>
        <a:xfrm>
          <a:off x="7924800" y="3810000"/>
          <a:ext cx="1219201" cy="828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myspar.ru/catalog/frukty/ananas-medovyy/" TargetMode="External"/><Relationship Id="rId13" Type="http://schemas.openxmlformats.org/officeDocument/2006/relationships/hyperlink" Target="https://myspar.ru/catalog/frukty/limony/" TargetMode="External"/><Relationship Id="rId18" Type="http://schemas.openxmlformats.org/officeDocument/2006/relationships/hyperlink" Target="https://myspar.ru/catalog/maslo-margarin/maslo-slivochnoe-ekomilk-82-5-180g/" TargetMode="External"/><Relationship Id="rId26" Type="http://schemas.openxmlformats.org/officeDocument/2006/relationships/hyperlink" Target="https://www.auchan.ru/product/ogurcy_korotkoplodn_ves/" TargetMode="External"/><Relationship Id="rId3" Type="http://schemas.openxmlformats.org/officeDocument/2006/relationships/hyperlink" Target="https://vkusvill.ru/goods/bliny-s-kuritsey-v-slivochnom-souse-560-g-68069.html" TargetMode="External"/><Relationship Id="rId21" Type="http://schemas.openxmlformats.org/officeDocument/2006/relationships/hyperlink" Target="https://www.auchan.ru/product/kdbuzhenina_zpech_vu_ves/" TargetMode="External"/><Relationship Id="rId7" Type="http://schemas.openxmlformats.org/officeDocument/2006/relationships/hyperlink" Target="https://myspar.ru/catalog/yagody/klubnika-250g/" TargetMode="External"/><Relationship Id="rId12" Type="http://schemas.openxmlformats.org/officeDocument/2006/relationships/hyperlink" Target="https://myspar.ru/catalog/lumakoni/syr-tvorozhnyy-violetta-slivochnyy-140g/" TargetMode="External"/><Relationship Id="rId17" Type="http://schemas.openxmlformats.org/officeDocument/2006/relationships/hyperlink" Target="https://myspar.ru/catalog/khleb-bagety-tandyr/baget-frantsuzskiy-230g/" TargetMode="External"/><Relationship Id="rId25" Type="http://schemas.openxmlformats.org/officeDocument/2006/relationships/hyperlink" Target="https://www.auchan.ru/product/file-seldi-v-pryanoy-zalivke-vici-domashnyaya-kusochki-150-g/" TargetMode="External"/><Relationship Id="rId2" Type="http://schemas.openxmlformats.org/officeDocument/2006/relationships/hyperlink" Target="https://vkusvill.ru/goods/blinchiki-s-zhyulenom-zamorozhennye-65329.html" TargetMode="External"/><Relationship Id="rId16" Type="http://schemas.openxmlformats.org/officeDocument/2006/relationships/hyperlink" Target="https://myspar.ru/catalog/sousy-ketchupy/sous-pesto-250g/" TargetMode="External"/><Relationship Id="rId20" Type="http://schemas.openxmlformats.org/officeDocument/2006/relationships/hyperlink" Target="https://www.auchan.ru/product/mdd-act-st-250ml-50sht-salatov/" TargetMode="External"/><Relationship Id="rId1" Type="http://schemas.openxmlformats.org/officeDocument/2006/relationships/hyperlink" Target="https://vkusvill.ru/goods/blinchiki-mini-s-myasom-400-g-71324.html" TargetMode="External"/><Relationship Id="rId6" Type="http://schemas.openxmlformats.org/officeDocument/2006/relationships/hyperlink" Target="https://vkusvill.ru/goods/syr-manchester-29905.html" TargetMode="External"/><Relationship Id="rId11" Type="http://schemas.openxmlformats.org/officeDocument/2006/relationships/hyperlink" Target="https://myspar.ru/catalog/lepeshki-lavash-syr-dlya-grilya/lavash-armyanskiy-2sht-300g/" TargetMode="External"/><Relationship Id="rId24" Type="http://schemas.openxmlformats.org/officeDocument/2006/relationships/hyperlink" Target="https://online.globus.ru/catalog/sobstvennoe-proizvodstvo/kulinariya/salaty-i-zakuski/" TargetMode="External"/><Relationship Id="rId5" Type="http://schemas.openxmlformats.org/officeDocument/2006/relationships/hyperlink" Target="https://vkusvill.ru/goods/salat-tsezar-s-kuritsey-450-g-58174.html" TargetMode="External"/><Relationship Id="rId15" Type="http://schemas.openxmlformats.org/officeDocument/2006/relationships/hyperlink" Target="https://vkusvill.ru/goods/khleb-borodinskiy-675.html" TargetMode="External"/><Relationship Id="rId23" Type="http://schemas.openxmlformats.org/officeDocument/2006/relationships/hyperlink" Target="https://www.auchan.ru/product/kornishony-bonduelle-marinovannye-3-6-sm-540-g/" TargetMode="External"/><Relationship Id="rId28" Type="http://schemas.openxmlformats.org/officeDocument/2006/relationships/hyperlink" Target="https://online.globus.ru/products/mayonez-klassicheskiy-moskovskiy-provansal-67-900-ml/" TargetMode="External"/><Relationship Id="rId10" Type="http://schemas.openxmlformats.org/officeDocument/2006/relationships/hyperlink" Target="https://myspar.ru/catalog/frukty/vinograd-red-glob/" TargetMode="External"/><Relationship Id="rId19" Type="http://schemas.openxmlformats.org/officeDocument/2006/relationships/hyperlink" Target="https://market.yandex.ru/product--piki-dlia-kanape-dereviannye-krasnyi-shar-12-sm-100-sht-shpazhki-dlia-kanape-dereviannye-palochki-dlia-kanape-shpazhki-dereviannye-odnorazovye-shpazhki-cgpro/1769230094?cpc=EPT0XhrJD1f-L7dYl3J8pduL6Kf0h5OqlDvTtweCsk5dCL702ggq3QYHDs4uQNAbKn40b4oAY5Kv3TrqcztmBw4jYGvPuNo3SQARut6T-PZYP1zuaa0M46FBJ0PSHrtWLrFuRNeR5zOJY9f5hclPrtJyH6wQw2Eo6LUwKCDPLd7T3kaklKoy8cAWlSEzFuyUWwImmc4-H9k%2C&amp;sku=101814604123&amp;offerid=JQljb9XGHgZswfIJ22NOqQ&amp;cpa=1" TargetMode="External"/><Relationship Id="rId4" Type="http://schemas.openxmlformats.org/officeDocument/2006/relationships/hyperlink" Target="https://vkusvill.ru/goods/salat-olive-s-kolbasoy-600-g-40564.html" TargetMode="External"/><Relationship Id="rId9" Type="http://schemas.openxmlformats.org/officeDocument/2006/relationships/hyperlink" Target="https://myspar.ru/catalog/yagody/kivi-artfruit-rte-3sht/" TargetMode="External"/><Relationship Id="rId14" Type="http://schemas.openxmlformats.org/officeDocument/2006/relationships/hyperlink" Target="https://myspar.ru/catalog/ovoshchi/luk-repchatyy-krasnyy/" TargetMode="External"/><Relationship Id="rId22" Type="http://schemas.openxmlformats.org/officeDocument/2006/relationships/hyperlink" Target="https://www.auchan.ru/product/olivki-bondyuel-300g/" TargetMode="External"/><Relationship Id="rId27" Type="http://schemas.openxmlformats.org/officeDocument/2006/relationships/hyperlink" Target="https://online.metro-cc.ru/products/mocarella-galbani-maxi-250-g-bzmzh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8"/>
  <sheetViews>
    <sheetView tabSelected="1" zoomScale="92" zoomScaleNormal="151" workbookViewId="0">
      <selection activeCell="K48" sqref="K48"/>
    </sheetView>
  </sheetViews>
  <sheetFormatPr defaultColWidth="8.796875" defaultRowHeight="14.25"/>
  <cols>
    <col min="1" max="1" width="9.73046875" style="19" customWidth="1"/>
    <col min="2" max="2" width="13.19921875" customWidth="1"/>
    <col min="3" max="3" width="37.46484375" customWidth="1"/>
    <col min="4" max="4" width="13" style="19" customWidth="1"/>
    <col min="5" max="5" width="9.265625" style="19" customWidth="1"/>
    <col min="6" max="6" width="10.73046875" style="19" customWidth="1"/>
    <col min="7" max="7" width="13.796875" style="19" customWidth="1"/>
  </cols>
  <sheetData>
    <row r="1" spans="1:7" ht="19.5" customHeight="1">
      <c r="A1" s="76" t="s">
        <v>160</v>
      </c>
      <c r="B1" s="76"/>
      <c r="C1" s="76"/>
      <c r="D1" s="76"/>
      <c r="E1" s="76"/>
      <c r="F1" s="76"/>
      <c r="G1" s="76"/>
    </row>
    <row r="2" spans="1:7" ht="11.2" customHeight="1">
      <c r="A2" s="76"/>
      <c r="B2" s="76"/>
      <c r="C2" s="76"/>
      <c r="D2" s="76"/>
      <c r="E2" s="76"/>
      <c r="F2" s="76"/>
      <c r="G2" s="76"/>
    </row>
    <row r="3" spans="1:7" ht="14.2" customHeight="1">
      <c r="A3" s="75" t="s">
        <v>3</v>
      </c>
      <c r="B3" s="75"/>
      <c r="C3" s="78"/>
      <c r="D3" s="78"/>
      <c r="E3" s="76"/>
      <c r="F3" s="76"/>
      <c r="G3" s="76"/>
    </row>
    <row r="4" spans="1:7" ht="14.2" customHeight="1">
      <c r="A4" s="74" t="s">
        <v>161</v>
      </c>
      <c r="B4" s="74"/>
      <c r="C4" s="79">
        <v>0</v>
      </c>
      <c r="D4" s="79"/>
      <c r="E4" s="76"/>
      <c r="F4" s="76"/>
      <c r="G4" s="76"/>
    </row>
    <row r="5" spans="1:7" ht="14.2" customHeight="1">
      <c r="A5" s="75" t="s">
        <v>162</v>
      </c>
      <c r="B5" s="75"/>
      <c r="C5" s="79">
        <v>0</v>
      </c>
      <c r="D5" s="79"/>
      <c r="E5" s="76"/>
      <c r="F5" s="76"/>
      <c r="G5" s="76"/>
    </row>
    <row r="6" spans="1:7" ht="23.55" customHeight="1">
      <c r="A6" s="77"/>
      <c r="B6" s="77"/>
      <c r="C6" s="77"/>
      <c r="D6" s="77"/>
      <c r="E6" s="76"/>
      <c r="F6" s="76"/>
      <c r="G6" s="76"/>
    </row>
    <row r="7" spans="1:7" s="12" customFormat="1" ht="20.2" customHeight="1">
      <c r="A7" s="64" t="s">
        <v>163</v>
      </c>
      <c r="B7" s="65"/>
      <c r="C7" s="65"/>
      <c r="D7" s="65"/>
      <c r="E7" s="65"/>
      <c r="F7" s="65"/>
      <c r="G7" s="66"/>
    </row>
    <row r="8" spans="1:7" ht="35.200000000000003" customHeight="1">
      <c r="A8" s="28" t="s">
        <v>166</v>
      </c>
      <c r="B8" s="28" t="s">
        <v>164</v>
      </c>
      <c r="C8" s="28" t="s">
        <v>2</v>
      </c>
      <c r="D8" s="28" t="s">
        <v>194</v>
      </c>
      <c r="E8" s="28" t="s">
        <v>5</v>
      </c>
      <c r="F8" s="28" t="s">
        <v>165</v>
      </c>
      <c r="G8" s="28" t="s">
        <v>159</v>
      </c>
    </row>
    <row r="9" spans="1:7" ht="53.2" customHeight="1">
      <c r="A9" s="21">
        <v>45</v>
      </c>
      <c r="B9" s="22"/>
      <c r="C9" s="23" t="s">
        <v>156</v>
      </c>
      <c r="D9" s="24">
        <v>550</v>
      </c>
      <c r="E9" s="25">
        <v>0</v>
      </c>
      <c r="F9" s="26">
        <f>SUM(D9*E9)</f>
        <v>0</v>
      </c>
      <c r="G9" s="27">
        <f>SUM(A9*10)*E9</f>
        <v>0</v>
      </c>
    </row>
    <row r="10" spans="1:7" ht="53.2" customHeight="1">
      <c r="A10" s="20">
        <v>45</v>
      </c>
      <c r="C10" s="5" t="s">
        <v>157</v>
      </c>
      <c r="D10" s="13">
        <v>900</v>
      </c>
      <c r="E10" s="14">
        <v>0</v>
      </c>
      <c r="F10" s="15">
        <f t="shared" ref="F10:F12" si="0">SUM(D10*E10)</f>
        <v>0</v>
      </c>
      <c r="G10" s="27">
        <f t="shared" ref="G10:G12" si="1">SUM(A10*10)*E10</f>
        <v>0</v>
      </c>
    </row>
    <row r="11" spans="1:7" ht="53.2" customHeight="1">
      <c r="A11" s="20">
        <v>45</v>
      </c>
      <c r="B11" s="2"/>
      <c r="C11" s="5" t="s">
        <v>167</v>
      </c>
      <c r="D11" s="13">
        <v>750</v>
      </c>
      <c r="E11" s="14">
        <v>0</v>
      </c>
      <c r="F11" s="15">
        <f t="shared" si="0"/>
        <v>0</v>
      </c>
      <c r="G11" s="27">
        <f t="shared" si="1"/>
        <v>0</v>
      </c>
    </row>
    <row r="12" spans="1:7" ht="53.2" customHeight="1">
      <c r="A12" s="20">
        <v>45</v>
      </c>
      <c r="B12" s="2"/>
      <c r="C12" s="5" t="s">
        <v>169</v>
      </c>
      <c r="D12" s="13">
        <v>980</v>
      </c>
      <c r="E12" s="14">
        <v>0</v>
      </c>
      <c r="F12" s="15">
        <f t="shared" si="0"/>
        <v>0</v>
      </c>
      <c r="G12" s="27">
        <f t="shared" si="1"/>
        <v>0</v>
      </c>
    </row>
    <row r="13" spans="1:7">
      <c r="A13" s="67" t="s">
        <v>165</v>
      </c>
      <c r="B13" s="68"/>
      <c r="C13" s="68"/>
      <c r="D13" s="68"/>
      <c r="E13" s="69"/>
      <c r="F13" s="29">
        <f>SUM(F9:F12)</f>
        <v>0</v>
      </c>
      <c r="G13" s="30">
        <f>SUM(G9:G11)</f>
        <v>0</v>
      </c>
    </row>
    <row r="14" spans="1:7">
      <c r="A14" s="70"/>
      <c r="B14" s="71"/>
      <c r="C14" s="71"/>
      <c r="D14" s="71"/>
      <c r="E14" s="71"/>
      <c r="F14" s="71"/>
      <c r="G14" s="71"/>
    </row>
    <row r="15" spans="1:7" ht="20.2" customHeight="1">
      <c r="A15" s="64" t="s">
        <v>168</v>
      </c>
      <c r="B15" s="65"/>
      <c r="C15" s="65"/>
      <c r="D15" s="65"/>
      <c r="E15" s="65"/>
      <c r="F15" s="65"/>
      <c r="G15" s="66"/>
    </row>
    <row r="16" spans="1:7" ht="34.049999999999997" customHeight="1">
      <c r="A16" s="28" t="s">
        <v>166</v>
      </c>
      <c r="B16" s="28" t="s">
        <v>164</v>
      </c>
      <c r="C16" s="28" t="s">
        <v>2</v>
      </c>
      <c r="D16" s="28" t="s">
        <v>195</v>
      </c>
      <c r="E16" s="28" t="s">
        <v>5</v>
      </c>
      <c r="F16" s="28" t="s">
        <v>165</v>
      </c>
      <c r="G16" s="28" t="s">
        <v>159</v>
      </c>
    </row>
    <row r="17" spans="1:7" ht="55.05" customHeight="1">
      <c r="A17" s="20">
        <v>20</v>
      </c>
      <c r="B17" s="2"/>
      <c r="C17" s="5" t="s">
        <v>1</v>
      </c>
      <c r="D17" s="13">
        <v>650</v>
      </c>
      <c r="E17" s="14">
        <v>0</v>
      </c>
      <c r="F17" s="15">
        <f t="shared" ref="F17:F18" si="2">SUM(D17*E17)</f>
        <v>0</v>
      </c>
      <c r="G17" s="16">
        <f>A17*E17+SUM((A17*10)*E17)</f>
        <v>0</v>
      </c>
    </row>
    <row r="18" spans="1:7" ht="54" customHeight="1">
      <c r="A18" s="20">
        <v>35</v>
      </c>
      <c r="B18" s="2"/>
      <c r="C18" s="5" t="s">
        <v>170</v>
      </c>
      <c r="D18" s="13">
        <v>900</v>
      </c>
      <c r="E18" s="14">
        <v>0</v>
      </c>
      <c r="F18" s="15">
        <f t="shared" si="2"/>
        <v>0</v>
      </c>
      <c r="G18" s="16">
        <f t="shared" ref="G18" si="3">A18*E18</f>
        <v>0</v>
      </c>
    </row>
    <row r="19" spans="1:7">
      <c r="A19" s="67" t="s">
        <v>165</v>
      </c>
      <c r="B19" s="68"/>
      <c r="C19" s="68"/>
      <c r="D19" s="68"/>
      <c r="E19" s="69"/>
      <c r="F19" s="29">
        <f>SUM(F17:F18)</f>
        <v>0</v>
      </c>
      <c r="G19" s="30">
        <f>SUM(G17:G18)</f>
        <v>0</v>
      </c>
    </row>
    <row r="20" spans="1:7">
      <c r="A20" s="70"/>
      <c r="B20" s="71"/>
      <c r="C20" s="71"/>
      <c r="D20" s="71"/>
      <c r="E20" s="71"/>
      <c r="F20" s="71"/>
      <c r="G20" s="71"/>
    </row>
    <row r="21" spans="1:7" ht="20.2" customHeight="1">
      <c r="A21" s="64" t="s">
        <v>171</v>
      </c>
      <c r="B21" s="65"/>
      <c r="C21" s="65"/>
      <c r="D21" s="65"/>
      <c r="E21" s="65"/>
      <c r="F21" s="65"/>
      <c r="G21" s="66"/>
    </row>
    <row r="22" spans="1:7" ht="34.049999999999997" customHeight="1">
      <c r="A22" s="28" t="s">
        <v>166</v>
      </c>
      <c r="B22" s="28" t="s">
        <v>164</v>
      </c>
      <c r="C22" s="28" t="s">
        <v>2</v>
      </c>
      <c r="D22" s="28" t="s">
        <v>195</v>
      </c>
      <c r="E22" s="28" t="s">
        <v>5</v>
      </c>
      <c r="F22" s="28" t="s">
        <v>165</v>
      </c>
      <c r="G22" s="28" t="s">
        <v>159</v>
      </c>
    </row>
    <row r="23" spans="1:7" ht="53.2" customHeight="1">
      <c r="A23" s="20">
        <v>50</v>
      </c>
      <c r="B23" s="1"/>
      <c r="C23" s="5" t="s">
        <v>172</v>
      </c>
      <c r="D23" s="13">
        <v>850</v>
      </c>
      <c r="E23" s="14">
        <v>0</v>
      </c>
      <c r="F23" s="15">
        <f>SUM(D23*E23)</f>
        <v>0</v>
      </c>
      <c r="G23" s="16">
        <f>SUM(A23*10)*E23</f>
        <v>0</v>
      </c>
    </row>
    <row r="24" spans="1:7" ht="53.2" customHeight="1">
      <c r="A24" s="20">
        <v>50</v>
      </c>
      <c r="B24" s="1"/>
      <c r="C24" s="5" t="s">
        <v>173</v>
      </c>
      <c r="D24" s="58">
        <v>1200</v>
      </c>
      <c r="E24" s="14">
        <v>0</v>
      </c>
      <c r="F24" s="15">
        <f>SUM(D24*E24)</f>
        <v>0</v>
      </c>
      <c r="G24" s="16">
        <f>SUM(A24*10)*E24</f>
        <v>0</v>
      </c>
    </row>
    <row r="25" spans="1:7" ht="53.2" customHeight="1">
      <c r="A25" s="20">
        <v>45</v>
      </c>
      <c r="B25" s="2"/>
      <c r="C25" s="5" t="s">
        <v>174</v>
      </c>
      <c r="D25" s="17">
        <v>900</v>
      </c>
      <c r="E25" s="18">
        <v>0</v>
      </c>
      <c r="F25" s="15">
        <f t="shared" ref="F25:F26" si="4">SUM(D25*E25)</f>
        <v>0</v>
      </c>
      <c r="G25" s="16">
        <f t="shared" ref="G25:G26" si="5">SUM(A25*10)*E25</f>
        <v>0</v>
      </c>
    </row>
    <row r="26" spans="1:7" ht="54" customHeight="1">
      <c r="A26" s="20">
        <v>45</v>
      </c>
      <c r="B26" s="2"/>
      <c r="C26" s="5" t="s">
        <v>175</v>
      </c>
      <c r="D26" s="17">
        <v>1100</v>
      </c>
      <c r="E26" s="18">
        <v>0</v>
      </c>
      <c r="F26" s="15">
        <f t="shared" si="4"/>
        <v>0</v>
      </c>
      <c r="G26" s="16">
        <f t="shared" si="5"/>
        <v>0</v>
      </c>
    </row>
    <row r="27" spans="1:7">
      <c r="A27" s="67" t="s">
        <v>165</v>
      </c>
      <c r="B27" s="68"/>
      <c r="C27" s="68"/>
      <c r="D27" s="68"/>
      <c r="E27" s="69"/>
      <c r="F27" s="29">
        <f>SUM(F23:F26)</f>
        <v>0</v>
      </c>
      <c r="G27" s="30">
        <f>SUM(G25:G26)</f>
        <v>0</v>
      </c>
    </row>
    <row r="28" spans="1:7">
      <c r="A28" s="70"/>
      <c r="B28" s="71"/>
      <c r="C28" s="71"/>
      <c r="D28" s="71"/>
      <c r="E28" s="71"/>
      <c r="F28" s="71"/>
      <c r="G28" s="71"/>
    </row>
    <row r="29" spans="1:7" ht="20.2" customHeight="1">
      <c r="A29" s="64" t="s">
        <v>176</v>
      </c>
      <c r="B29" s="65"/>
      <c r="C29" s="65"/>
      <c r="D29" s="65"/>
      <c r="E29" s="65"/>
      <c r="F29" s="65"/>
      <c r="G29" s="66"/>
    </row>
    <row r="30" spans="1:7" ht="34.049999999999997" customHeight="1">
      <c r="A30" s="28" t="s">
        <v>166</v>
      </c>
      <c r="B30" s="28" t="s">
        <v>164</v>
      </c>
      <c r="C30" s="28" t="s">
        <v>2</v>
      </c>
      <c r="D30" s="28" t="s">
        <v>196</v>
      </c>
      <c r="E30" s="28" t="s">
        <v>5</v>
      </c>
      <c r="F30" s="28" t="s">
        <v>165</v>
      </c>
      <c r="G30" s="28" t="s">
        <v>159</v>
      </c>
    </row>
    <row r="31" spans="1:7" ht="54" customHeight="1">
      <c r="A31" s="41">
        <v>400</v>
      </c>
      <c r="B31" s="42"/>
      <c r="C31" s="43" t="s">
        <v>178</v>
      </c>
      <c r="D31" s="13">
        <v>800</v>
      </c>
      <c r="E31" s="14">
        <v>0</v>
      </c>
      <c r="F31" s="15">
        <f>SUM(D31*E31)</f>
        <v>0</v>
      </c>
      <c r="G31" s="16">
        <f>A31*E31</f>
        <v>0</v>
      </c>
    </row>
    <row r="32" spans="1:7" ht="54" customHeight="1">
      <c r="A32" s="41">
        <v>350</v>
      </c>
      <c r="B32" s="42"/>
      <c r="C32" s="43" t="s">
        <v>179</v>
      </c>
      <c r="D32" s="13">
        <v>375</v>
      </c>
      <c r="E32" s="14">
        <v>0</v>
      </c>
      <c r="F32" s="15">
        <f t="shared" ref="F32:F33" si="6">SUM(D32*E32)</f>
        <v>0</v>
      </c>
      <c r="G32" s="16">
        <f t="shared" ref="G32:G33" si="7">A32*E32</f>
        <v>0</v>
      </c>
    </row>
    <row r="33" spans="1:7" ht="52.45" customHeight="1">
      <c r="A33" s="41">
        <v>560</v>
      </c>
      <c r="B33" s="42"/>
      <c r="C33" s="43" t="s">
        <v>180</v>
      </c>
      <c r="D33" s="13">
        <v>800</v>
      </c>
      <c r="E33" s="14">
        <v>0</v>
      </c>
      <c r="F33" s="15">
        <f t="shared" si="6"/>
        <v>0</v>
      </c>
      <c r="G33" s="16">
        <f t="shared" si="7"/>
        <v>0</v>
      </c>
    </row>
    <row r="34" spans="1:7" ht="53.2" customHeight="1">
      <c r="A34" s="41">
        <v>335</v>
      </c>
      <c r="B34" s="42"/>
      <c r="C34" s="43" t="s">
        <v>182</v>
      </c>
      <c r="D34" s="13">
        <v>700</v>
      </c>
      <c r="E34" s="14">
        <v>0</v>
      </c>
      <c r="F34" s="15">
        <f t="shared" ref="F34" si="8">SUM(D34*E34)</f>
        <v>0</v>
      </c>
      <c r="G34" s="16">
        <f>A34*E34</f>
        <v>0</v>
      </c>
    </row>
    <row r="35" spans="1:7" ht="53.2" customHeight="1">
      <c r="A35" s="46">
        <v>252</v>
      </c>
      <c r="B35" s="42"/>
      <c r="C35" s="43" t="s">
        <v>184</v>
      </c>
      <c r="D35" s="13">
        <v>400</v>
      </c>
      <c r="E35" s="14">
        <v>0</v>
      </c>
      <c r="F35" s="15">
        <f t="shared" ref="F35:F36" si="9">SUM(D35*E35)</f>
        <v>0</v>
      </c>
      <c r="G35" s="16">
        <f t="shared" ref="G35:G36" si="10">A35*E35</f>
        <v>0</v>
      </c>
    </row>
    <row r="36" spans="1:7" ht="53.2" customHeight="1">
      <c r="A36" s="46">
        <v>252</v>
      </c>
      <c r="B36" s="42"/>
      <c r="C36" s="5" t="s">
        <v>183</v>
      </c>
      <c r="D36" s="13">
        <v>400</v>
      </c>
      <c r="E36" s="14">
        <v>0</v>
      </c>
      <c r="F36" s="15">
        <f t="shared" si="9"/>
        <v>0</v>
      </c>
      <c r="G36" s="16">
        <f t="shared" si="10"/>
        <v>0</v>
      </c>
    </row>
    <row r="37" spans="1:7" ht="57" customHeight="1">
      <c r="A37" s="46">
        <v>100</v>
      </c>
      <c r="B37" s="42"/>
      <c r="C37" s="43" t="s">
        <v>193</v>
      </c>
      <c r="D37" s="13">
        <v>350</v>
      </c>
      <c r="E37" s="14">
        <v>0</v>
      </c>
      <c r="F37" s="15">
        <f t="shared" ref="F37" si="11">SUM(D37*E37)</f>
        <v>0</v>
      </c>
      <c r="G37" s="16">
        <f t="shared" ref="G37" si="12">A37*E37</f>
        <v>0</v>
      </c>
    </row>
    <row r="38" spans="1:7" ht="53.2" customHeight="1">
      <c r="A38" s="44">
        <v>150</v>
      </c>
      <c r="B38" s="45"/>
      <c r="C38" s="43" t="s">
        <v>177</v>
      </c>
      <c r="D38" s="38">
        <v>200</v>
      </c>
      <c r="E38" s="39">
        <v>0</v>
      </c>
      <c r="F38" s="15">
        <f t="shared" ref="F38:F40" si="13">SUM(D38*E38)</f>
        <v>0</v>
      </c>
      <c r="G38" s="16">
        <f t="shared" ref="G38:G40" si="14">A38*E38</f>
        <v>0</v>
      </c>
    </row>
    <row r="39" spans="1:7" ht="46.5" customHeight="1">
      <c r="A39" s="44">
        <v>150</v>
      </c>
      <c r="C39" s="43" t="s">
        <v>192</v>
      </c>
      <c r="D39" s="38">
        <v>350</v>
      </c>
      <c r="E39" s="39">
        <v>0</v>
      </c>
      <c r="F39" s="15">
        <f t="shared" ref="F39" si="15">SUM(D39*E39)</f>
        <v>0</v>
      </c>
      <c r="G39" s="16">
        <f t="shared" ref="G39" si="16">A39*E39</f>
        <v>0</v>
      </c>
    </row>
    <row r="40" spans="1:7" ht="53.2" customHeight="1">
      <c r="A40" s="44">
        <v>110</v>
      </c>
      <c r="B40" s="45"/>
      <c r="C40" s="43" t="s">
        <v>181</v>
      </c>
      <c r="D40" s="38">
        <v>100</v>
      </c>
      <c r="E40" s="39">
        <v>0</v>
      </c>
      <c r="F40" s="15">
        <f t="shared" si="13"/>
        <v>0</v>
      </c>
      <c r="G40" s="16">
        <f t="shared" si="14"/>
        <v>0</v>
      </c>
    </row>
    <row r="41" spans="1:7">
      <c r="A41" s="67" t="s">
        <v>165</v>
      </c>
      <c r="B41" s="68"/>
      <c r="C41" s="68"/>
      <c r="D41" s="68"/>
      <c r="E41" s="69"/>
      <c r="F41" s="29">
        <f>SUM(F31:F40)</f>
        <v>0</v>
      </c>
      <c r="G41" s="30">
        <f>SUM(G31:G34)</f>
        <v>0</v>
      </c>
    </row>
    <row r="42" spans="1:7">
      <c r="A42" s="54"/>
      <c r="B42" s="55"/>
      <c r="C42" s="55"/>
      <c r="D42" s="55"/>
      <c r="E42" s="55"/>
      <c r="F42" s="56"/>
      <c r="G42" s="57"/>
    </row>
    <row r="43" spans="1:7" s="49" customFormat="1" ht="18.399999999999999" customHeight="1">
      <c r="A43" s="64" t="s">
        <v>187</v>
      </c>
      <c r="B43" s="65"/>
      <c r="C43" s="65"/>
      <c r="D43" s="65"/>
      <c r="E43" s="65"/>
      <c r="F43" s="65"/>
      <c r="G43" s="66"/>
    </row>
    <row r="44" spans="1:7" s="49" customFormat="1" ht="26.25">
      <c r="A44" s="28" t="s">
        <v>166</v>
      </c>
      <c r="B44" s="28" t="s">
        <v>164</v>
      </c>
      <c r="C44" s="28" t="s">
        <v>2</v>
      </c>
      <c r="D44" s="28" t="s">
        <v>197</v>
      </c>
      <c r="E44" s="28" t="s">
        <v>5</v>
      </c>
      <c r="F44" s="28" t="s">
        <v>165</v>
      </c>
      <c r="G44" s="28" t="s">
        <v>159</v>
      </c>
    </row>
    <row r="45" spans="1:7" s="49" customFormat="1" ht="61.5" customHeight="1">
      <c r="A45" s="44">
        <v>1000</v>
      </c>
      <c r="B45" s="45"/>
      <c r="C45" s="43" t="s">
        <v>188</v>
      </c>
      <c r="D45" s="38">
        <v>200</v>
      </c>
      <c r="E45" s="39">
        <v>0</v>
      </c>
      <c r="F45" s="15">
        <f>SUM(D45*E45)</f>
        <v>0</v>
      </c>
      <c r="G45" s="16">
        <f>SUM(A45*10)*E45</f>
        <v>0</v>
      </c>
    </row>
    <row r="46" spans="1:7" s="49" customFormat="1" ht="65.25" customHeight="1">
      <c r="A46" s="44">
        <v>1500</v>
      </c>
      <c r="B46" s="45"/>
      <c r="C46" s="43" t="s">
        <v>189</v>
      </c>
      <c r="D46" s="38">
        <v>80</v>
      </c>
      <c r="E46" s="39">
        <v>0</v>
      </c>
      <c r="F46" s="15">
        <f>SUM(D46*E46)</f>
        <v>0</v>
      </c>
      <c r="G46" s="16">
        <f>SUM(A46*10)*E46</f>
        <v>0</v>
      </c>
    </row>
    <row r="47" spans="1:7" s="49" customFormat="1" ht="61.15" customHeight="1">
      <c r="A47" s="44">
        <v>1500</v>
      </c>
      <c r="B47" s="45"/>
      <c r="C47" s="43" t="s">
        <v>190</v>
      </c>
      <c r="D47" s="38">
        <v>80</v>
      </c>
      <c r="E47" s="39">
        <v>0</v>
      </c>
      <c r="F47" s="15">
        <f t="shared" ref="F47:F48" si="17">SUM(D47*E47)</f>
        <v>0</v>
      </c>
      <c r="G47" s="16">
        <f t="shared" ref="G47:G48" si="18">SUM(A47*10)*E47</f>
        <v>0</v>
      </c>
    </row>
    <row r="48" spans="1:7" s="49" customFormat="1" ht="73.5" customHeight="1">
      <c r="A48" s="44">
        <v>1000</v>
      </c>
      <c r="B48" s="45"/>
      <c r="C48" s="43" t="s">
        <v>191</v>
      </c>
      <c r="D48" s="38">
        <v>150</v>
      </c>
      <c r="E48" s="39">
        <v>0</v>
      </c>
      <c r="F48" s="15">
        <f t="shared" si="17"/>
        <v>0</v>
      </c>
      <c r="G48" s="16">
        <f t="shared" si="18"/>
        <v>0</v>
      </c>
    </row>
    <row r="49" spans="1:7" s="49" customFormat="1">
      <c r="A49" s="67" t="s">
        <v>165</v>
      </c>
      <c r="B49" s="68"/>
      <c r="C49" s="68"/>
      <c r="D49" s="68"/>
      <c r="E49" s="69"/>
      <c r="F49" s="29">
        <f>SUM(F45:F48)</f>
        <v>0</v>
      </c>
      <c r="G49" s="30">
        <f>SUM(G47:G48)</f>
        <v>0</v>
      </c>
    </row>
    <row r="50" spans="1:7" s="49" customFormat="1">
      <c r="A50" s="50"/>
      <c r="B50" s="51"/>
      <c r="C50" s="51"/>
      <c r="D50" s="51"/>
      <c r="E50" s="51"/>
      <c r="F50" s="52"/>
      <c r="G50" s="53"/>
    </row>
    <row r="51" spans="1:7">
      <c r="A51" s="72"/>
      <c r="B51" s="73"/>
      <c r="C51" s="73"/>
      <c r="D51" s="73"/>
      <c r="E51" s="73"/>
      <c r="F51" s="73"/>
      <c r="G51" s="73"/>
    </row>
    <row r="52" spans="1:7" s="31" customFormat="1" ht="21" customHeight="1">
      <c r="A52" s="62" t="s">
        <v>127</v>
      </c>
      <c r="B52" s="62"/>
      <c r="C52" s="62"/>
      <c r="D52" s="63"/>
      <c r="E52" s="63"/>
      <c r="F52" s="33">
        <f>SUM(F41+F27+F19+F13+F49)</f>
        <v>0</v>
      </c>
      <c r="G52" s="34"/>
    </row>
    <row r="53" spans="1:7" s="31" customFormat="1" ht="18" customHeight="1">
      <c r="A53" s="62" t="s">
        <v>158</v>
      </c>
      <c r="B53" s="62"/>
      <c r="C53" s="62"/>
      <c r="D53" s="35">
        <v>0.15</v>
      </c>
      <c r="E53" s="36"/>
      <c r="F53" s="33">
        <f>F52*D53</f>
        <v>0</v>
      </c>
      <c r="G53" s="32"/>
    </row>
    <row r="54" spans="1:7" ht="18">
      <c r="A54" s="61" t="s">
        <v>131</v>
      </c>
      <c r="B54" s="61"/>
      <c r="C54" s="61"/>
      <c r="D54" s="61"/>
      <c r="E54" s="61"/>
      <c r="F54" s="40">
        <f>F52*D53+F52</f>
        <v>0</v>
      </c>
      <c r="G54" s="37"/>
    </row>
    <row r="56" spans="1:7" ht="37.5" customHeight="1">
      <c r="A56" s="47"/>
      <c r="B56" s="48"/>
      <c r="C56" s="59" t="s">
        <v>186</v>
      </c>
      <c r="D56" s="60"/>
      <c r="E56" s="60"/>
      <c r="F56" s="60"/>
      <c r="G56" s="60"/>
    </row>
    <row r="57" spans="1:7">
      <c r="A57" s="47"/>
      <c r="B57" s="48"/>
      <c r="C57" t="s">
        <v>198</v>
      </c>
    </row>
    <row r="58" spans="1:7">
      <c r="A58" s="47"/>
      <c r="B58" s="48"/>
      <c r="C58" t="s">
        <v>185</v>
      </c>
    </row>
  </sheetData>
  <mergeCells count="28">
    <mergeCell ref="A1:D2"/>
    <mergeCell ref="E1:G6"/>
    <mergeCell ref="A6:D6"/>
    <mergeCell ref="C3:D3"/>
    <mergeCell ref="C4:D4"/>
    <mergeCell ref="C5:D5"/>
    <mergeCell ref="A7:G7"/>
    <mergeCell ref="A13:E13"/>
    <mergeCell ref="A4:B4"/>
    <mergeCell ref="A5:B5"/>
    <mergeCell ref="A3:B3"/>
    <mergeCell ref="A14:G14"/>
    <mergeCell ref="A15:G15"/>
    <mergeCell ref="A19:E19"/>
    <mergeCell ref="A21:G21"/>
    <mergeCell ref="A27:E27"/>
    <mergeCell ref="A29:G29"/>
    <mergeCell ref="A41:E41"/>
    <mergeCell ref="A20:G20"/>
    <mergeCell ref="A28:G28"/>
    <mergeCell ref="A51:G51"/>
    <mergeCell ref="A43:G43"/>
    <mergeCell ref="A49:E49"/>
    <mergeCell ref="C56:G56"/>
    <mergeCell ref="A54:E54"/>
    <mergeCell ref="A52:C52"/>
    <mergeCell ref="A53:C53"/>
    <mergeCell ref="D52:E52"/>
  </mergeCells>
  <phoneticPr fontId="2" type="noConversion"/>
  <pageMargins left="0.25" right="0.25" top="0.75" bottom="0.75" header="0.3" footer="0.3"/>
  <pageSetup paperSize="9" fitToHeight="0" orientation="landscape" r:id="rId1"/>
  <ignoredErrors>
    <ignoredError sqref="G24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5" sqref="H15"/>
    </sheetView>
  </sheetViews>
  <sheetFormatPr defaultColWidth="8.796875" defaultRowHeight="14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60"/>
  <sheetViews>
    <sheetView workbookViewId="0">
      <pane ySplit="4" topLeftCell="A5" activePane="bottomLeft" state="frozen"/>
      <selection pane="bottomLeft" activeCell="D55" sqref="D55"/>
    </sheetView>
  </sheetViews>
  <sheetFormatPr defaultColWidth="8.796875" defaultRowHeight="14.25"/>
  <cols>
    <col min="1" max="1" width="20.796875" customWidth="1"/>
    <col min="2" max="2" width="13" customWidth="1"/>
    <col min="3" max="4" width="15.265625" customWidth="1"/>
    <col min="7" max="7" width="22.46484375" customWidth="1"/>
  </cols>
  <sheetData>
    <row r="2" spans="1:10">
      <c r="A2" t="s">
        <v>7</v>
      </c>
    </row>
    <row r="4" spans="1:10">
      <c r="A4" t="s">
        <v>2</v>
      </c>
      <c r="B4" t="s">
        <v>6</v>
      </c>
      <c r="C4" t="s">
        <v>8</v>
      </c>
      <c r="D4" t="s">
        <v>14</v>
      </c>
      <c r="E4" t="s">
        <v>12</v>
      </c>
      <c r="F4" t="s">
        <v>14</v>
      </c>
      <c r="G4" t="s">
        <v>51</v>
      </c>
      <c r="H4" t="s">
        <v>53</v>
      </c>
      <c r="I4" t="s">
        <v>54</v>
      </c>
      <c r="J4" t="s">
        <v>52</v>
      </c>
    </row>
    <row r="5" spans="1:10" ht="42.75">
      <c r="A5" s="5" t="s">
        <v>0</v>
      </c>
      <c r="B5">
        <v>45</v>
      </c>
      <c r="C5" t="s">
        <v>9</v>
      </c>
      <c r="D5">
        <v>17</v>
      </c>
    </row>
    <row r="6" spans="1:10">
      <c r="C6" t="s">
        <v>15</v>
      </c>
      <c r="D6">
        <v>12</v>
      </c>
    </row>
    <row r="7" spans="1:10">
      <c r="C7" t="s">
        <v>10</v>
      </c>
      <c r="D7">
        <v>3</v>
      </c>
    </row>
    <row r="8" spans="1:10">
      <c r="C8" t="s">
        <v>11</v>
      </c>
      <c r="D8">
        <v>3</v>
      </c>
    </row>
    <row r="11" spans="1:10">
      <c r="A11" t="s">
        <v>19</v>
      </c>
      <c r="C11" t="s">
        <v>9</v>
      </c>
      <c r="D11">
        <v>17</v>
      </c>
    </row>
    <row r="12" spans="1:10">
      <c r="C12" t="s">
        <v>16</v>
      </c>
      <c r="D12">
        <v>10</v>
      </c>
    </row>
    <row r="13" spans="1:10">
      <c r="C13" t="s">
        <v>17</v>
      </c>
      <c r="D13">
        <v>10</v>
      </c>
    </row>
    <row r="14" spans="1:10">
      <c r="C14" t="s">
        <v>18</v>
      </c>
      <c r="D14">
        <v>5</v>
      </c>
    </row>
    <row r="17" spans="1:10">
      <c r="A17" t="s">
        <v>20</v>
      </c>
      <c r="C17" t="s">
        <v>21</v>
      </c>
      <c r="D17">
        <v>15</v>
      </c>
      <c r="E17">
        <v>600</v>
      </c>
    </row>
    <row r="18" spans="1:10">
      <c r="C18" t="s">
        <v>22</v>
      </c>
      <c r="E18">
        <v>350</v>
      </c>
    </row>
    <row r="20" spans="1:10">
      <c r="A20" t="s">
        <v>23</v>
      </c>
      <c r="C20" t="s">
        <v>24</v>
      </c>
      <c r="D20">
        <v>15</v>
      </c>
      <c r="E20">
        <v>1500</v>
      </c>
      <c r="F20">
        <v>600</v>
      </c>
    </row>
    <row r="21" spans="1:10">
      <c r="C21" t="s">
        <v>25</v>
      </c>
      <c r="D21">
        <v>2</v>
      </c>
      <c r="E21">
        <v>100</v>
      </c>
    </row>
    <row r="22" spans="1:10">
      <c r="C22" t="s">
        <v>26</v>
      </c>
      <c r="D22">
        <v>2</v>
      </c>
      <c r="E22">
        <v>50</v>
      </c>
    </row>
    <row r="23" spans="1:10">
      <c r="C23" t="s">
        <v>9</v>
      </c>
      <c r="D23">
        <v>17</v>
      </c>
      <c r="E23">
        <v>150</v>
      </c>
    </row>
    <row r="26" spans="1:10">
      <c r="A26" t="s">
        <v>27</v>
      </c>
      <c r="C26" t="s">
        <v>28</v>
      </c>
      <c r="D26">
        <v>15</v>
      </c>
      <c r="E26">
        <v>140</v>
      </c>
    </row>
    <row r="27" spans="1:10">
      <c r="C27" t="s">
        <v>30</v>
      </c>
      <c r="D27">
        <v>10</v>
      </c>
      <c r="E27">
        <v>200</v>
      </c>
      <c r="F27">
        <v>440</v>
      </c>
    </row>
    <row r="28" spans="1:10">
      <c r="C28" t="s">
        <v>29</v>
      </c>
      <c r="D28">
        <v>23</v>
      </c>
      <c r="E28">
        <v>600</v>
      </c>
      <c r="F28">
        <v>1000</v>
      </c>
    </row>
    <row r="29" spans="1:10">
      <c r="C29" t="s">
        <v>31</v>
      </c>
      <c r="D29">
        <v>2</v>
      </c>
      <c r="E29">
        <v>50</v>
      </c>
    </row>
    <row r="30" spans="1:10">
      <c r="E30" s="6">
        <f>SUM(E26:E29)</f>
        <v>990</v>
      </c>
      <c r="F30" s="6"/>
      <c r="G30">
        <v>2600</v>
      </c>
      <c r="J30">
        <v>1610</v>
      </c>
    </row>
    <row r="32" spans="1:10">
      <c r="A32" t="s">
        <v>32</v>
      </c>
      <c r="B32">
        <v>45</v>
      </c>
      <c r="C32" t="s">
        <v>33</v>
      </c>
      <c r="D32">
        <v>3.84</v>
      </c>
      <c r="E32">
        <v>750</v>
      </c>
      <c r="G32" t="s">
        <v>34</v>
      </c>
    </row>
    <row r="33" spans="1:10">
      <c r="C33" t="s">
        <v>36</v>
      </c>
      <c r="D33">
        <v>40</v>
      </c>
      <c r="E33">
        <v>1920</v>
      </c>
      <c r="F33">
        <v>2400</v>
      </c>
      <c r="G33" t="s">
        <v>35</v>
      </c>
      <c r="J33" t="s">
        <v>37</v>
      </c>
    </row>
    <row r="34" spans="1:10">
      <c r="C34" t="s">
        <v>38</v>
      </c>
      <c r="D34">
        <v>1</v>
      </c>
    </row>
    <row r="36" spans="1:10">
      <c r="A36" t="s">
        <v>39</v>
      </c>
      <c r="B36">
        <v>45</v>
      </c>
      <c r="C36" t="s">
        <v>40</v>
      </c>
      <c r="D36">
        <v>43</v>
      </c>
      <c r="E36">
        <v>2800</v>
      </c>
      <c r="G36" t="s">
        <v>41</v>
      </c>
    </row>
    <row r="37" spans="1:10">
      <c r="C37" t="s">
        <v>33</v>
      </c>
      <c r="D37">
        <v>3.84</v>
      </c>
    </row>
    <row r="41" spans="1:10">
      <c r="A41" t="s">
        <v>42</v>
      </c>
      <c r="B41">
        <v>150</v>
      </c>
      <c r="C41" t="s">
        <v>43</v>
      </c>
      <c r="D41">
        <v>145</v>
      </c>
      <c r="E41">
        <v>1100</v>
      </c>
      <c r="F41">
        <v>2600</v>
      </c>
      <c r="G41">
        <v>8000</v>
      </c>
    </row>
    <row r="42" spans="1:10">
      <c r="C42" t="s">
        <v>44</v>
      </c>
      <c r="D42">
        <v>5</v>
      </c>
      <c r="E42">
        <v>200</v>
      </c>
    </row>
    <row r="45" spans="1:10">
      <c r="A45" t="s">
        <v>45</v>
      </c>
      <c r="B45">
        <v>50</v>
      </c>
      <c r="C45" t="s">
        <v>46</v>
      </c>
      <c r="D45">
        <v>16</v>
      </c>
      <c r="E45">
        <v>1000</v>
      </c>
      <c r="F45">
        <v>270</v>
      </c>
    </row>
    <row r="46" spans="1:10">
      <c r="C46" t="s">
        <v>47</v>
      </c>
      <c r="D46">
        <v>12</v>
      </c>
      <c r="E46">
        <v>600</v>
      </c>
      <c r="F46">
        <v>260</v>
      </c>
    </row>
    <row r="47" spans="1:10">
      <c r="C47" t="s">
        <v>22</v>
      </c>
      <c r="D47">
        <v>10</v>
      </c>
    </row>
    <row r="48" spans="1:10">
      <c r="C48" t="s">
        <v>48</v>
      </c>
      <c r="D48">
        <v>10</v>
      </c>
      <c r="E48">
        <v>1000</v>
      </c>
      <c r="F48">
        <v>1000</v>
      </c>
    </row>
    <row r="49" spans="1:8">
      <c r="C49" t="s">
        <v>44</v>
      </c>
      <c r="D49">
        <v>2</v>
      </c>
    </row>
    <row r="52" spans="1:8">
      <c r="A52" t="s">
        <v>49</v>
      </c>
      <c r="C52" t="s">
        <v>50</v>
      </c>
      <c r="E52">
        <v>2180</v>
      </c>
      <c r="G52">
        <v>3550</v>
      </c>
    </row>
    <row r="53" spans="1:8">
      <c r="H53">
        <v>2500</v>
      </c>
    </row>
    <row r="55" spans="1:8">
      <c r="A55" t="s">
        <v>116</v>
      </c>
      <c r="C55" t="s">
        <v>117</v>
      </c>
      <c r="E55">
        <v>576</v>
      </c>
      <c r="G55">
        <v>4800</v>
      </c>
    </row>
    <row r="56" spans="1:8">
      <c r="C56" t="s">
        <v>118</v>
      </c>
      <c r="E56">
        <v>221</v>
      </c>
    </row>
    <row r="57" spans="1:8">
      <c r="C57" t="s">
        <v>16</v>
      </c>
      <c r="E57">
        <v>140</v>
      </c>
    </row>
    <row r="58" spans="1:8">
      <c r="C58" t="s">
        <v>119</v>
      </c>
      <c r="E58">
        <v>199</v>
      </c>
    </row>
    <row r="59" spans="1:8">
      <c r="A59" t="s">
        <v>132</v>
      </c>
    </row>
    <row r="60" spans="1:8">
      <c r="C60" t="s">
        <v>133</v>
      </c>
      <c r="D60">
        <v>12</v>
      </c>
      <c r="E60">
        <v>900</v>
      </c>
      <c r="F60">
        <v>500</v>
      </c>
      <c r="G60">
        <v>3600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2"/>
  <sheetViews>
    <sheetView topLeftCell="A13" workbookViewId="0">
      <selection activeCell="J40" sqref="J40"/>
    </sheetView>
  </sheetViews>
  <sheetFormatPr defaultColWidth="8.796875" defaultRowHeight="14.25"/>
  <cols>
    <col min="1" max="3" width="23.46484375" customWidth="1"/>
    <col min="4" max="4" width="24.796875" customWidth="1"/>
    <col min="5" max="5" width="24.73046875" customWidth="1"/>
    <col min="6" max="6" width="11.73046875" customWidth="1"/>
    <col min="7" max="7" width="13.46484375" customWidth="1"/>
  </cols>
  <sheetData>
    <row r="2" spans="1:7" ht="8.5500000000000007" customHeight="1"/>
    <row r="3" spans="1:7" ht="25.5" customHeight="1">
      <c r="A3" s="7" t="s">
        <v>55</v>
      </c>
      <c r="B3" s="7" t="s">
        <v>63</v>
      </c>
      <c r="C3" s="7" t="s">
        <v>14</v>
      </c>
      <c r="D3" s="7" t="s">
        <v>13</v>
      </c>
      <c r="E3" s="7" t="s">
        <v>60</v>
      </c>
      <c r="F3" s="7" t="s">
        <v>4</v>
      </c>
    </row>
    <row r="4" spans="1:7">
      <c r="A4" s="3" t="s">
        <v>154</v>
      </c>
      <c r="B4" s="2"/>
      <c r="C4" s="2"/>
      <c r="D4" s="2"/>
      <c r="E4" s="1"/>
      <c r="F4" s="1"/>
    </row>
    <row r="5" spans="1:7">
      <c r="A5" s="1" t="s">
        <v>71</v>
      </c>
      <c r="B5" s="2">
        <v>1</v>
      </c>
      <c r="C5" s="2">
        <v>1100</v>
      </c>
      <c r="D5" s="2">
        <v>1000</v>
      </c>
      <c r="E5" s="8" t="s">
        <v>70</v>
      </c>
      <c r="F5" s="1">
        <f>D5*B5</f>
        <v>1000</v>
      </c>
    </row>
    <row r="6" spans="1:7">
      <c r="A6" s="1" t="s">
        <v>151</v>
      </c>
      <c r="B6" s="2">
        <v>2</v>
      </c>
      <c r="C6" s="2">
        <v>1000</v>
      </c>
      <c r="D6" s="2">
        <v>480</v>
      </c>
      <c r="E6" s="8" t="s">
        <v>65</v>
      </c>
      <c r="F6" s="1">
        <f t="shared" ref="F6:F46" si="0">D6*B6</f>
        <v>960</v>
      </c>
      <c r="G6" s="11" t="s">
        <v>141</v>
      </c>
    </row>
    <row r="7" spans="1:7">
      <c r="A7" s="1" t="s">
        <v>56</v>
      </c>
      <c r="B7" s="2">
        <v>5</v>
      </c>
      <c r="C7" s="2">
        <v>450</v>
      </c>
      <c r="D7" s="2">
        <v>560</v>
      </c>
      <c r="E7" s="8" t="s">
        <v>66</v>
      </c>
      <c r="F7" s="1">
        <f t="shared" si="0"/>
        <v>2800</v>
      </c>
    </row>
    <row r="8" spans="1:7">
      <c r="A8" s="1" t="s">
        <v>57</v>
      </c>
      <c r="B8" s="2">
        <v>8</v>
      </c>
      <c r="C8" s="2">
        <v>400</v>
      </c>
      <c r="D8" s="2">
        <v>280</v>
      </c>
      <c r="E8" s="8" t="s">
        <v>61</v>
      </c>
      <c r="F8" s="1">
        <f t="shared" si="0"/>
        <v>2240</v>
      </c>
    </row>
    <row r="9" spans="1:7">
      <c r="A9" s="1" t="s">
        <v>58</v>
      </c>
      <c r="B9" s="2">
        <v>8</v>
      </c>
      <c r="C9" s="2">
        <v>350</v>
      </c>
      <c r="D9" s="2">
        <v>298</v>
      </c>
      <c r="E9" s="8" t="s">
        <v>62</v>
      </c>
      <c r="F9" s="1">
        <f t="shared" si="0"/>
        <v>2384</v>
      </c>
    </row>
    <row r="10" spans="1:7">
      <c r="A10" s="1" t="s">
        <v>59</v>
      </c>
      <c r="B10" s="2">
        <v>6</v>
      </c>
      <c r="C10" s="2">
        <v>560</v>
      </c>
      <c r="D10" s="2">
        <v>510</v>
      </c>
      <c r="E10" s="8" t="s">
        <v>64</v>
      </c>
      <c r="F10" s="1">
        <f t="shared" si="0"/>
        <v>3060</v>
      </c>
    </row>
    <row r="11" spans="1:7">
      <c r="A11" s="1" t="s">
        <v>95</v>
      </c>
      <c r="B11" s="2">
        <v>2</v>
      </c>
      <c r="C11" s="2">
        <v>350</v>
      </c>
      <c r="D11" s="2">
        <v>49</v>
      </c>
      <c r="E11" s="8" t="s">
        <v>96</v>
      </c>
      <c r="F11" s="1">
        <f t="shared" si="0"/>
        <v>98</v>
      </c>
    </row>
    <row r="12" spans="1:7">
      <c r="A12" s="1" t="s">
        <v>152</v>
      </c>
      <c r="B12" s="2">
        <v>1</v>
      </c>
      <c r="C12" s="2">
        <v>900</v>
      </c>
      <c r="D12" s="2">
        <v>243</v>
      </c>
      <c r="E12" s="8" t="s">
        <v>153</v>
      </c>
      <c r="F12" s="1">
        <f t="shared" si="0"/>
        <v>243</v>
      </c>
    </row>
    <row r="13" spans="1:7">
      <c r="A13" s="3" t="s">
        <v>72</v>
      </c>
      <c r="B13" s="2"/>
      <c r="C13" s="2"/>
      <c r="D13" s="2"/>
      <c r="E13" s="1"/>
      <c r="F13" s="1">
        <f t="shared" si="0"/>
        <v>0</v>
      </c>
    </row>
    <row r="14" spans="1:7">
      <c r="A14" s="1" t="s">
        <v>67</v>
      </c>
      <c r="B14" s="2">
        <v>1</v>
      </c>
      <c r="C14" s="2">
        <v>192</v>
      </c>
      <c r="D14" s="2">
        <v>750</v>
      </c>
      <c r="E14" s="8" t="s">
        <v>69</v>
      </c>
      <c r="F14" s="1">
        <f t="shared" si="0"/>
        <v>750</v>
      </c>
    </row>
    <row r="15" spans="1:7">
      <c r="A15" s="1" t="s">
        <v>108</v>
      </c>
      <c r="B15" s="2">
        <v>2</v>
      </c>
      <c r="C15" s="2"/>
      <c r="D15" s="2">
        <v>267</v>
      </c>
      <c r="E15" s="8" t="s">
        <v>109</v>
      </c>
      <c r="F15" s="1">
        <f t="shared" si="0"/>
        <v>534</v>
      </c>
    </row>
    <row r="16" spans="1:7">
      <c r="A16" s="1" t="s">
        <v>110</v>
      </c>
      <c r="B16" s="2">
        <v>0</v>
      </c>
      <c r="C16" s="2"/>
      <c r="D16" s="2">
        <v>69</v>
      </c>
      <c r="E16" s="8" t="s">
        <v>111</v>
      </c>
      <c r="F16" s="1">
        <f t="shared" si="0"/>
        <v>0</v>
      </c>
    </row>
    <row r="17" spans="1:8">
      <c r="A17" s="1" t="s">
        <v>130</v>
      </c>
      <c r="B17" s="2">
        <v>10</v>
      </c>
      <c r="C17" s="2">
        <v>335</v>
      </c>
      <c r="D17" s="2">
        <v>460</v>
      </c>
      <c r="E17" s="8" t="s">
        <v>136</v>
      </c>
      <c r="F17" s="1">
        <f t="shared" si="0"/>
        <v>4600</v>
      </c>
    </row>
    <row r="18" spans="1:8">
      <c r="A18" s="3" t="s">
        <v>155</v>
      </c>
      <c r="B18" s="2"/>
      <c r="C18" s="2"/>
      <c r="D18" s="2"/>
      <c r="E18" s="8"/>
      <c r="F18" s="1">
        <f t="shared" si="0"/>
        <v>0</v>
      </c>
    </row>
    <row r="19" spans="1:8">
      <c r="A19" s="1" t="s">
        <v>68</v>
      </c>
      <c r="B19" s="2">
        <v>1</v>
      </c>
      <c r="C19" s="2">
        <v>200</v>
      </c>
      <c r="D19" s="2">
        <v>100</v>
      </c>
      <c r="E19" s="1"/>
      <c r="F19" s="1">
        <f t="shared" si="0"/>
        <v>100</v>
      </c>
    </row>
    <row r="20" spans="1:8">
      <c r="A20" s="1" t="s">
        <v>73</v>
      </c>
      <c r="B20" s="2">
        <v>3</v>
      </c>
      <c r="C20" s="2">
        <v>1500</v>
      </c>
      <c r="D20" s="2">
        <v>300</v>
      </c>
      <c r="E20" s="8" t="s">
        <v>74</v>
      </c>
      <c r="F20" s="1">
        <f t="shared" si="0"/>
        <v>900</v>
      </c>
      <c r="G20" t="s">
        <v>138</v>
      </c>
    </row>
    <row r="21" spans="1:8">
      <c r="A21" s="1" t="s">
        <v>75</v>
      </c>
      <c r="B21" s="2">
        <v>0</v>
      </c>
      <c r="C21" s="2">
        <v>1000</v>
      </c>
      <c r="D21" s="2">
        <v>350</v>
      </c>
      <c r="E21" s="8" t="s">
        <v>76</v>
      </c>
      <c r="F21" s="1">
        <f t="shared" si="0"/>
        <v>0</v>
      </c>
    </row>
    <row r="22" spans="1:8">
      <c r="A22" s="1" t="s">
        <v>77</v>
      </c>
      <c r="B22" s="2">
        <v>0</v>
      </c>
      <c r="C22" s="2">
        <v>600</v>
      </c>
      <c r="D22" s="2">
        <v>260</v>
      </c>
      <c r="E22" s="8" t="s">
        <v>78</v>
      </c>
      <c r="F22" s="1">
        <f t="shared" si="0"/>
        <v>0</v>
      </c>
    </row>
    <row r="23" spans="1:8">
      <c r="A23" s="1" t="s">
        <v>79</v>
      </c>
      <c r="B23" s="2">
        <v>1</v>
      </c>
      <c r="C23" s="2" t="s">
        <v>80</v>
      </c>
      <c r="D23" s="2">
        <v>350</v>
      </c>
      <c r="E23" s="8" t="s">
        <v>81</v>
      </c>
      <c r="F23" s="1">
        <f t="shared" si="0"/>
        <v>350</v>
      </c>
    </row>
    <row r="24" spans="1:8">
      <c r="A24" s="1" t="s">
        <v>82</v>
      </c>
      <c r="B24" s="2">
        <v>3</v>
      </c>
      <c r="C24" s="2" t="s">
        <v>143</v>
      </c>
      <c r="D24" s="2">
        <v>64.5</v>
      </c>
      <c r="E24" s="8" t="s">
        <v>83</v>
      </c>
      <c r="F24" s="1">
        <f t="shared" si="0"/>
        <v>193.5</v>
      </c>
    </row>
    <row r="25" spans="1:8">
      <c r="A25" s="1" t="s">
        <v>84</v>
      </c>
      <c r="B25" s="2">
        <v>2</v>
      </c>
      <c r="C25" s="2">
        <v>1000</v>
      </c>
      <c r="D25" s="2">
        <v>519</v>
      </c>
      <c r="E25" s="8" t="s">
        <v>147</v>
      </c>
      <c r="F25" s="1">
        <f t="shared" si="0"/>
        <v>1038</v>
      </c>
      <c r="G25" t="s">
        <v>148</v>
      </c>
    </row>
    <row r="26" spans="1:8">
      <c r="A26" s="1" t="s">
        <v>85</v>
      </c>
      <c r="B26" s="2">
        <v>6</v>
      </c>
      <c r="C26" s="2">
        <v>140</v>
      </c>
      <c r="D26" s="2">
        <v>104.9</v>
      </c>
      <c r="E26" s="8" t="s">
        <v>86</v>
      </c>
      <c r="F26" s="1">
        <f t="shared" si="0"/>
        <v>629.40000000000009</v>
      </c>
    </row>
    <row r="27" spans="1:8">
      <c r="A27" s="1" t="s">
        <v>87</v>
      </c>
      <c r="B27" s="2">
        <v>5</v>
      </c>
      <c r="C27" s="2" t="s">
        <v>88</v>
      </c>
      <c r="D27" s="2">
        <v>100</v>
      </c>
      <c r="E27" s="8" t="s">
        <v>89</v>
      </c>
      <c r="F27" s="1">
        <f t="shared" si="0"/>
        <v>500</v>
      </c>
    </row>
    <row r="28" spans="1:8">
      <c r="A28" s="1" t="s">
        <v>90</v>
      </c>
      <c r="B28" s="2">
        <v>2</v>
      </c>
      <c r="C28" s="2" t="s">
        <v>91</v>
      </c>
      <c r="D28" s="2">
        <v>80</v>
      </c>
      <c r="E28" s="8" t="s">
        <v>92</v>
      </c>
      <c r="F28" s="1">
        <f t="shared" si="0"/>
        <v>160</v>
      </c>
    </row>
    <row r="29" spans="1:8">
      <c r="A29" s="1" t="s">
        <v>94</v>
      </c>
      <c r="B29" s="2">
        <v>8</v>
      </c>
      <c r="C29" s="2">
        <v>1040</v>
      </c>
      <c r="D29" s="2">
        <v>185.9</v>
      </c>
      <c r="E29" s="8" t="s">
        <v>93</v>
      </c>
      <c r="F29" s="1">
        <f t="shared" si="0"/>
        <v>1487.2</v>
      </c>
      <c r="G29" s="11" t="s">
        <v>140</v>
      </c>
      <c r="H29" s="11" t="s">
        <v>142</v>
      </c>
    </row>
    <row r="30" spans="1:8">
      <c r="A30" s="1" t="s">
        <v>97</v>
      </c>
      <c r="B30" s="2">
        <v>1</v>
      </c>
      <c r="C30" s="2">
        <v>250</v>
      </c>
      <c r="D30" s="2">
        <v>109</v>
      </c>
      <c r="E30" s="8" t="s">
        <v>98</v>
      </c>
      <c r="F30" s="1">
        <f t="shared" si="0"/>
        <v>109</v>
      </c>
    </row>
    <row r="31" spans="1:8">
      <c r="A31" s="1" t="s">
        <v>149</v>
      </c>
      <c r="B31" s="2">
        <v>3</v>
      </c>
      <c r="C31" s="2">
        <v>250</v>
      </c>
      <c r="D31" s="2">
        <v>339</v>
      </c>
      <c r="E31" s="11" t="s">
        <v>150</v>
      </c>
      <c r="F31" s="1">
        <f t="shared" si="0"/>
        <v>1017</v>
      </c>
    </row>
    <row r="32" spans="1:8">
      <c r="A32" s="1" t="s">
        <v>139</v>
      </c>
      <c r="B32" s="2">
        <v>10</v>
      </c>
      <c r="C32" s="2">
        <v>2070</v>
      </c>
      <c r="D32" s="2">
        <v>41.9</v>
      </c>
      <c r="E32" s="8" t="s">
        <v>102</v>
      </c>
      <c r="F32" s="1">
        <f t="shared" si="0"/>
        <v>419</v>
      </c>
    </row>
    <row r="33" spans="1:6">
      <c r="A33" s="1" t="s">
        <v>106</v>
      </c>
      <c r="B33" s="2">
        <v>1</v>
      </c>
      <c r="C33" s="2">
        <v>180</v>
      </c>
      <c r="D33" s="2">
        <v>150</v>
      </c>
      <c r="E33" s="8" t="s">
        <v>107</v>
      </c>
      <c r="F33" s="1">
        <f t="shared" si="0"/>
        <v>150</v>
      </c>
    </row>
    <row r="34" spans="1:6">
      <c r="A34" s="3" t="s">
        <v>99</v>
      </c>
      <c r="B34" s="2"/>
      <c r="C34" s="2"/>
      <c r="D34" s="2"/>
      <c r="E34" s="1"/>
      <c r="F34" s="1">
        <f t="shared" si="0"/>
        <v>0</v>
      </c>
    </row>
    <row r="35" spans="1:6">
      <c r="A35" s="1" t="s">
        <v>100</v>
      </c>
      <c r="B35" s="2">
        <v>5</v>
      </c>
      <c r="C35" s="2">
        <v>560</v>
      </c>
      <c r="D35" s="2">
        <v>140</v>
      </c>
      <c r="E35" s="1" t="s">
        <v>101</v>
      </c>
      <c r="F35" s="1">
        <f t="shared" si="0"/>
        <v>700</v>
      </c>
    </row>
    <row r="36" spans="1:6">
      <c r="A36" s="1" t="s">
        <v>134</v>
      </c>
      <c r="B36" s="2">
        <v>5</v>
      </c>
      <c r="C36" s="2">
        <v>500</v>
      </c>
      <c r="D36" s="2">
        <v>180</v>
      </c>
      <c r="E36" s="1"/>
      <c r="F36" s="1">
        <f t="shared" si="0"/>
        <v>900</v>
      </c>
    </row>
    <row r="37" spans="1:6">
      <c r="A37" s="1" t="s">
        <v>144</v>
      </c>
      <c r="B37" s="2">
        <v>0</v>
      </c>
      <c r="C37" s="2">
        <v>10.5</v>
      </c>
      <c r="D37" s="2">
        <v>400</v>
      </c>
      <c r="E37" s="1"/>
      <c r="F37" s="1">
        <f t="shared" si="0"/>
        <v>0</v>
      </c>
    </row>
    <row r="38" spans="1:6">
      <c r="A38" s="3" t="s">
        <v>103</v>
      </c>
      <c r="B38" s="2"/>
      <c r="C38" s="2"/>
      <c r="D38" s="2"/>
      <c r="E38" s="1"/>
      <c r="F38" s="1">
        <f t="shared" si="0"/>
        <v>0</v>
      </c>
    </row>
    <row r="39" spans="1:6">
      <c r="A39" s="1" t="s">
        <v>105</v>
      </c>
      <c r="B39" s="2">
        <v>8</v>
      </c>
      <c r="C39" s="2">
        <v>150</v>
      </c>
      <c r="D39" s="2">
        <v>269.95</v>
      </c>
      <c r="E39" s="8" t="s">
        <v>104</v>
      </c>
      <c r="F39" s="1">
        <f t="shared" si="0"/>
        <v>2159.6</v>
      </c>
    </row>
    <row r="40" spans="1:6">
      <c r="A40" s="1" t="s">
        <v>137</v>
      </c>
      <c r="B40" s="2">
        <v>2</v>
      </c>
      <c r="C40" s="2" t="s">
        <v>113</v>
      </c>
      <c r="D40" s="2">
        <v>239.99</v>
      </c>
      <c r="E40" s="8" t="s">
        <v>112</v>
      </c>
      <c r="F40" s="1">
        <f t="shared" si="0"/>
        <v>479.98</v>
      </c>
    </row>
    <row r="41" spans="1:6">
      <c r="A41" s="1" t="s">
        <v>122</v>
      </c>
      <c r="B41" s="2">
        <v>2</v>
      </c>
      <c r="C41" s="2" t="s">
        <v>120</v>
      </c>
      <c r="D41" s="2">
        <v>576</v>
      </c>
      <c r="E41" s="8" t="s">
        <v>121</v>
      </c>
      <c r="F41" s="1">
        <f t="shared" si="0"/>
        <v>1152</v>
      </c>
    </row>
    <row r="42" spans="1:6">
      <c r="A42" s="1" t="s">
        <v>124</v>
      </c>
      <c r="B42" s="2">
        <v>2</v>
      </c>
      <c r="C42" s="1">
        <v>300</v>
      </c>
      <c r="D42" s="2">
        <v>199</v>
      </c>
      <c r="E42" s="8" t="s">
        <v>123</v>
      </c>
      <c r="F42" s="1">
        <f t="shared" ref="F42:F44" si="1">D42*B42</f>
        <v>398</v>
      </c>
    </row>
    <row r="43" spans="1:6">
      <c r="A43" s="1" t="s">
        <v>126</v>
      </c>
      <c r="B43" s="1">
        <v>1</v>
      </c>
      <c r="C43" s="1">
        <v>540</v>
      </c>
      <c r="D43" s="2">
        <v>221</v>
      </c>
      <c r="E43" s="8" t="s">
        <v>125</v>
      </c>
      <c r="F43" s="1">
        <f t="shared" si="1"/>
        <v>221</v>
      </c>
    </row>
    <row r="44" spans="1:6">
      <c r="A44" s="1" t="s">
        <v>145</v>
      </c>
      <c r="B44" s="2">
        <v>1</v>
      </c>
      <c r="C44" s="1">
        <v>1000</v>
      </c>
      <c r="D44" s="2">
        <v>120</v>
      </c>
      <c r="E44" s="8" t="s">
        <v>146</v>
      </c>
      <c r="F44" s="1">
        <f t="shared" si="1"/>
        <v>120</v>
      </c>
    </row>
    <row r="45" spans="1:6">
      <c r="A45" s="1"/>
      <c r="B45" s="1"/>
      <c r="C45" s="1"/>
      <c r="D45" s="2"/>
      <c r="E45" s="8"/>
      <c r="F45" s="1"/>
    </row>
    <row r="46" spans="1:6">
      <c r="A46" s="9" t="s">
        <v>114</v>
      </c>
      <c r="B46" s="1">
        <v>1</v>
      </c>
      <c r="C46" s="1"/>
      <c r="D46" s="1">
        <v>1000</v>
      </c>
      <c r="E46" s="1"/>
      <c r="F46" s="1">
        <f t="shared" si="0"/>
        <v>1000</v>
      </c>
    </row>
    <row r="47" spans="1:6">
      <c r="A47" s="1" t="s">
        <v>54</v>
      </c>
      <c r="B47" s="2">
        <v>0</v>
      </c>
      <c r="C47" s="2"/>
      <c r="D47" s="2">
        <v>5000</v>
      </c>
      <c r="E47" s="1"/>
      <c r="F47" s="1">
        <f t="shared" ref="F47:F48" si="2">D47*B47</f>
        <v>0</v>
      </c>
    </row>
    <row r="48" spans="1:6">
      <c r="A48" s="1" t="s">
        <v>53</v>
      </c>
      <c r="B48" s="2">
        <v>2</v>
      </c>
      <c r="C48" s="2"/>
      <c r="D48" s="2">
        <v>3000</v>
      </c>
      <c r="E48" s="1"/>
      <c r="F48" s="1">
        <f t="shared" si="2"/>
        <v>6000</v>
      </c>
    </row>
    <row r="49" spans="1:7">
      <c r="A49" s="1" t="s">
        <v>135</v>
      </c>
      <c r="B49" s="1">
        <v>1</v>
      </c>
      <c r="C49" s="1"/>
      <c r="D49" s="2">
        <v>2500</v>
      </c>
      <c r="E49" s="1"/>
      <c r="F49" s="1">
        <f>SUM(D49*B49)</f>
        <v>2500</v>
      </c>
    </row>
    <row r="50" spans="1:7">
      <c r="A50" s="10" t="s">
        <v>115</v>
      </c>
      <c r="B50" s="1"/>
      <c r="C50" s="1"/>
      <c r="D50" s="1"/>
      <c r="E50" s="1"/>
      <c r="F50" s="1">
        <f>SUM(F5:F49)</f>
        <v>41352.68</v>
      </c>
    </row>
    <row r="51" spans="1:7">
      <c r="A51" s="10" t="s">
        <v>127</v>
      </c>
      <c r="B51" s="1"/>
      <c r="C51" s="1"/>
      <c r="D51" s="1"/>
      <c r="E51" s="1"/>
      <c r="F51" s="4" t="e">
        <f>SUM(Калькулятор!#REF!)</f>
        <v>#REF!</v>
      </c>
    </row>
    <row r="52" spans="1:7">
      <c r="A52" s="10" t="s">
        <v>128</v>
      </c>
      <c r="B52" s="1"/>
      <c r="C52" s="1"/>
      <c r="D52" s="1"/>
      <c r="E52" s="1"/>
      <c r="F52" s="1" t="e">
        <f>F51-F50</f>
        <v>#REF!</v>
      </c>
      <c r="G52" t="s">
        <v>129</v>
      </c>
    </row>
  </sheetData>
  <hyperlinks>
    <hyperlink ref="E8" r:id="rId1"/>
    <hyperlink ref="E9" r:id="rId2"/>
    <hyperlink ref="E10" r:id="rId3"/>
    <hyperlink ref="E6" r:id="rId4"/>
    <hyperlink ref="E7" r:id="rId5"/>
    <hyperlink ref="E14" display="https://www.ozon.ru/product/tartaletki-dlya-ikry-zakusok-i-desertov-vafelnye-tartaletki-192-sht-214380533/?sh=uvwLsnVw0Q&amp;utm_medium=organic&amp;utm_referrer=https%3A%2F%2Fyandex.ru%2Fproducts%2Fsearch%3Ftext%3D%25D1%2582%25D0%25B0%25D1%2580%25D1%2582%25D0%25B"/>
    <hyperlink ref="E5" r:id="rId6"/>
    <hyperlink ref="E20" r:id="rId7"/>
    <hyperlink ref="E21" r:id="rId8"/>
    <hyperlink ref="E22" r:id="rId9"/>
    <hyperlink ref="E23" r:id="rId10"/>
    <hyperlink ref="E24" r:id="rId11"/>
    <hyperlink ref="E26" r:id="rId12"/>
    <hyperlink ref="E27" r:id="rId13"/>
    <hyperlink ref="E28" r:id="rId14"/>
    <hyperlink ref="E11" r:id="rId15"/>
    <hyperlink ref="E30" r:id="rId16"/>
    <hyperlink ref="E32" r:id="rId17"/>
    <hyperlink ref="E33" r:id="rId18"/>
    <hyperlink ref="E15" r:id="rId19" display="https://market.yandex.ru/product--piki-dlia-kanape-dereviannye-krasnyi-shar-12-sm-100-sht-shpazhki-dlia-kanape-dereviannye-palochki-dlia-kanape-shpazhki-dereviannye-odnorazovye-shpazhki-cgpro/1769230094?cpc=EPT0XhrJD1f-L7dYl3J8pduL6Kf0h5OqlDvTtweCsk5dCL702ggq3QYHDs4uQNAbKn40b4oAY5Kv3TrqcztmBw4jYGvPuNo3SQARut6T-PZYP1zuaa0M46FBJ0PSHrtWLrFuRNeR5zOJY9f5hclPrtJyH6wQw2Eo6LUwKCDPLd7T3kaklKoy8cAWlSEzFuyUWwImmc4-H9k%2C&amp;sku=101814604123&amp;offerid=JQljb9XGHgZswfIJ22NOqQ&amp;cpa=1"/>
    <hyperlink ref="E16" display="https://market.yandex.ru/offer/Z29Du_Px0fadsgeLvHb5hg?cpc=x5WaxfgLYBrSvMGQlhFnM8AxUju79txD3PQK8VBMe-wYT5mQ8-kY9prEUKQhFdQA9nnEtK6JTh_XmBdoRs8pd0lrbh1HFEMOD6u0NtezoF00eU6SgCnfFKNY2vyhuHzn7zSugpufZbZc3Id6m0BfdPkCxM93rReHD2JjJkai7J0Cr_LJgpZ-9wgNi_rWuEHMfLY-3"/>
    <hyperlink ref="E40" r:id="rId20"/>
    <hyperlink ref="E41" r:id="rId21"/>
    <hyperlink ref="E42" r:id="rId22"/>
    <hyperlink ref="E43" r:id="rId23"/>
    <hyperlink ref="E17" display="https://eda.yandex.ru/moscow/r/xachapuri_pjslf?shippingType=delivery&amp;utm_campaign=75651219.%5BEDA%5DDT_UA-goal_RU-MOS-MOW_rst-Generator1_search_NU.460&amp;utm_content=12327709069&amp;utm_medium=cpc&amp;utm_source=yasearch&amp;utm_term=%7CХачапури%7Cpid%7C40031840623%7Cai"/>
    <hyperlink ref="G6" r:id="rId24"/>
    <hyperlink ref="H29" r:id="rId25"/>
    <hyperlink ref="E44" r:id="rId26"/>
    <hyperlink ref="E31" r:id="rId27" display="https://online.metro-cc.ru/products/mocarella-galbani-maxi-250-g-bzmzh"/>
    <hyperlink ref="E12" r:id="rId28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Калькулятор</vt:lpstr>
      <vt:lpstr>Лист2</vt:lpstr>
      <vt:lpstr>Лист3</vt:lpstr>
      <vt:lpstr>Лист4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Лариса</dc:creator>
  <cp:lastModifiedBy>Rakhmani</cp:lastModifiedBy>
  <cp:lastPrinted>2023-05-24T13:57:48Z</cp:lastPrinted>
  <dcterms:created xsi:type="dcterms:W3CDTF">2023-05-12T13:21:48Z</dcterms:created>
  <dcterms:modified xsi:type="dcterms:W3CDTF">2023-09-07T16:31:24Z</dcterms:modified>
</cp:coreProperties>
</file>